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6" windowHeight="8532"/>
  </bookViews>
  <sheets>
    <sheet name="на 01.10.19" sheetId="1" r:id="rId1"/>
  </sheets>
  <definedNames>
    <definedName name="APPT" localSheetId="0">'на 01.10.19'!#REF!</definedName>
    <definedName name="FIO" localSheetId="0">'на 01.10.19'!#REF!</definedName>
    <definedName name="SIGN" localSheetId="0">'на 01.10.19'!#REF!</definedName>
    <definedName name="Z_18A44355_9B01_4B30_A21D_D58AB6C16BB3_.wvu.PrintTitles" localSheetId="0" hidden="1">'на 01.10.19'!$5:$5</definedName>
    <definedName name="Z_18A44355_9B01_4B30_A21D_D58AB6C16BB3_.wvu.Rows" localSheetId="0" hidden="1">'на 01.10.19'!$109:$109</definedName>
    <definedName name="Z_3BC8A2A8_E6DA_4580_831A_3F6F11ADCEF2_.wvu.PrintTitles" localSheetId="0" hidden="1">'на 01.10.19'!$5:$5</definedName>
    <definedName name="Z_3BC8A2A8_E6DA_4580_831A_3F6F11ADCEF2_.wvu.Rows" localSheetId="0" hidden="1">'на 01.10.19'!#REF!</definedName>
    <definedName name="Z_40AF8D35_BE0F_4075_942A_A459537355E7_.wvu.PrintTitles" localSheetId="0" hidden="1">'на 01.10.19'!$5:$5</definedName>
    <definedName name="Z_40AF8D35_BE0F_4075_942A_A459537355E7_.wvu.Rows" localSheetId="0" hidden="1">'на 01.10.19'!#REF!</definedName>
    <definedName name="Z_88127E63_12D7_4F66_B662_AB9F1540D418_.wvu.Cols" localSheetId="0" hidden="1">'на 01.10.19'!$A:$A</definedName>
    <definedName name="Z_88127E63_12D7_4F66_B662_AB9F1540D418_.wvu.PrintTitles" localSheetId="0" hidden="1">'на 01.10.19'!$5:$5</definedName>
    <definedName name="Z_88127E63_12D7_4F66_B662_AB9F1540D418_.wvu.Rows" localSheetId="0" hidden="1">'на 01.10.19'!#REF!,'на 01.10.19'!#REF!,'на 01.10.19'!#REF!,'на 01.10.19'!#REF!,'на 01.10.19'!#REF!,'на 01.10.19'!$134:$135</definedName>
    <definedName name="Z_BF505269_B908_40DB_A66E_94DF9FB9B769_.wvu.PrintTitles" localSheetId="0" hidden="1">'на 01.10.19'!$5:$5</definedName>
    <definedName name="_xlnm.Print_Titles" localSheetId="0">'на 01.10.19'!$5:$5</definedName>
  </definedNames>
  <calcPr calcId="145621"/>
  <customWorkbookViews>
    <customWorkbookView name="Татьяна В. Ханова - Личное представление" guid="{88127E63-12D7-4F66-B662-AB9F1540D418}" mergeInterval="0" personalView="1" maximized="1" windowWidth="1276" windowHeight="723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Татьяна С. Ковалева - Личное представление" guid="{40AF8D35-BE0F-4075-942A-A459537355E7}" mergeInterval="0" personalView="1" maximized="1" windowWidth="1276" windowHeight="795" activeSheetId="1"/>
  </customWorkbookViews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4" i="1"/>
  <c r="E45" i="1"/>
  <c r="E47" i="1"/>
  <c r="E51" i="1"/>
  <c r="E56" i="1"/>
  <c r="E59" i="1"/>
  <c r="E60" i="1"/>
  <c r="E62" i="1"/>
  <c r="E63" i="1"/>
  <c r="E65" i="1"/>
  <c r="E66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6" i="1"/>
  <c r="E101" i="1"/>
  <c r="E102" i="1"/>
  <c r="E103" i="1"/>
  <c r="E104" i="1"/>
  <c r="E105" i="1"/>
  <c r="E106" i="1"/>
  <c r="E107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F163" i="1"/>
  <c r="D163" i="1"/>
  <c r="C163" i="1"/>
  <c r="C117" i="1"/>
  <c r="D117" i="1"/>
  <c r="F92" i="1" l="1"/>
  <c r="D92" i="1"/>
  <c r="C92" i="1"/>
  <c r="D82" i="1"/>
  <c r="D81" i="1"/>
  <c r="D80" i="1"/>
  <c r="D63" i="1"/>
  <c r="D51" i="1" s="1"/>
  <c r="F51" i="1"/>
  <c r="C51" i="1"/>
  <c r="G7" i="1" l="1"/>
  <c r="G8" i="1"/>
  <c r="G11" i="1"/>
  <c r="G12" i="1"/>
  <c r="G13" i="1"/>
  <c r="G15" i="1"/>
  <c r="G16" i="1"/>
  <c r="G18" i="1"/>
  <c r="G19" i="1"/>
  <c r="G22" i="1"/>
  <c r="G23" i="1"/>
  <c r="G24" i="1"/>
  <c r="G25" i="1"/>
  <c r="G26" i="1"/>
  <c r="G27" i="1"/>
  <c r="G29" i="1"/>
  <c r="G30" i="1"/>
  <c r="G31" i="1"/>
  <c r="G32" i="1"/>
  <c r="G34" i="1"/>
  <c r="G35" i="1"/>
  <c r="G36" i="1"/>
  <c r="G37" i="1"/>
  <c r="G38" i="1"/>
  <c r="G39" i="1"/>
  <c r="G42" i="1"/>
  <c r="G46" i="1"/>
  <c r="G47" i="1"/>
  <c r="G53" i="1"/>
  <c r="G54" i="1"/>
  <c r="G61" i="1"/>
  <c r="G62" i="1"/>
  <c r="G64" i="1"/>
  <c r="G65" i="1"/>
  <c r="G66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3" i="1"/>
  <c r="G96" i="1"/>
  <c r="G97" i="1"/>
  <c r="G98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8" i="1"/>
  <c r="G119" i="1"/>
  <c r="G120" i="1"/>
  <c r="G121" i="1"/>
  <c r="G123" i="1"/>
  <c r="G124" i="1"/>
  <c r="G125" i="1"/>
  <c r="G129" i="1"/>
  <c r="G130" i="1"/>
  <c r="G131" i="1"/>
  <c r="G132" i="1"/>
  <c r="G138" i="1"/>
  <c r="G139" i="1"/>
  <c r="G140" i="1"/>
  <c r="G141" i="1"/>
  <c r="G142" i="1"/>
  <c r="G143" i="1"/>
  <c r="G146" i="1"/>
  <c r="G148" i="1"/>
  <c r="G149" i="1"/>
  <c r="G150" i="1"/>
  <c r="G151" i="1"/>
  <c r="G152" i="1"/>
  <c r="G155" i="1"/>
  <c r="G156" i="1"/>
  <c r="G158" i="1"/>
  <c r="G159" i="1"/>
  <c r="G161" i="1"/>
  <c r="G51" i="1" l="1"/>
  <c r="G154" i="1" l="1"/>
  <c r="G145" i="1"/>
  <c r="G137" i="1"/>
  <c r="G133" i="1"/>
  <c r="G128" i="1"/>
  <c r="G115" i="1"/>
  <c r="G117" i="1" l="1"/>
  <c r="D45" i="1" l="1"/>
  <c r="C45" i="1"/>
  <c r="F28" i="1" l="1"/>
  <c r="D28" i="1"/>
  <c r="G28" i="1" s="1"/>
  <c r="C28" i="1"/>
  <c r="F45" i="1" l="1"/>
  <c r="G45" i="1" s="1"/>
  <c r="F70" i="1" l="1"/>
  <c r="G92" i="1"/>
  <c r="F33" i="1"/>
  <c r="D33" i="1"/>
  <c r="G33" i="1" s="1"/>
  <c r="C33" i="1"/>
  <c r="F136" i="1" l="1"/>
  <c r="D144" i="1" l="1"/>
  <c r="D70" i="1" l="1"/>
  <c r="G70" i="1" s="1"/>
  <c r="D44" i="1" l="1"/>
  <c r="F21" i="1"/>
  <c r="D21" i="1"/>
  <c r="C21" i="1"/>
  <c r="G21" i="1" l="1"/>
  <c r="D43" i="1"/>
  <c r="E43" i="1" s="1"/>
  <c r="C122" i="1"/>
  <c r="F44" i="1"/>
  <c r="F43" i="1" s="1"/>
  <c r="G43" i="1" l="1"/>
  <c r="G44" i="1"/>
  <c r="C70" i="1"/>
  <c r="C44" i="1" l="1"/>
  <c r="F9" i="1"/>
  <c r="D9" i="1"/>
  <c r="G9" i="1" s="1"/>
  <c r="C9" i="1"/>
  <c r="F153" i="1"/>
  <c r="F147" i="1"/>
  <c r="C43" i="1" l="1"/>
  <c r="G163" i="1" l="1"/>
  <c r="F157" i="1"/>
  <c r="D157" i="1"/>
  <c r="G157" i="1" s="1"/>
  <c r="D136" i="1" l="1"/>
  <c r="G136" i="1" s="1"/>
  <c r="F101" i="1" l="1"/>
  <c r="F116" i="1"/>
  <c r="C136" i="1" l="1"/>
  <c r="D101" i="1" l="1"/>
  <c r="C101" i="1"/>
  <c r="G101" i="1" l="1"/>
  <c r="D153" i="1"/>
  <c r="G153" i="1" s="1"/>
  <c r="C153" i="1"/>
  <c r="D147" i="1"/>
  <c r="G147" i="1" s="1"/>
  <c r="C147" i="1"/>
  <c r="F134" i="1"/>
  <c r="D134" i="1"/>
  <c r="C134" i="1"/>
  <c r="F160" i="1" l="1"/>
  <c r="F144" i="1" l="1"/>
  <c r="G144" i="1" s="1"/>
  <c r="D40" i="1" l="1"/>
  <c r="G40" i="1" s="1"/>
  <c r="C40" i="1"/>
  <c r="F17" i="1"/>
  <c r="D17" i="1"/>
  <c r="G17" i="1" s="1"/>
  <c r="C17" i="1"/>
  <c r="F14" i="1"/>
  <c r="D14" i="1"/>
  <c r="C14" i="1"/>
  <c r="G14" i="1" l="1"/>
  <c r="F6" i="1"/>
  <c r="D6" i="1"/>
  <c r="G6" i="1" l="1"/>
  <c r="D99" i="1"/>
  <c r="E99" i="1" s="1"/>
  <c r="C160" i="1"/>
  <c r="D160" i="1" l="1"/>
  <c r="G160" i="1" s="1"/>
  <c r="F122" i="1" l="1"/>
  <c r="D116" i="1" l="1"/>
  <c r="G116" i="1" l="1"/>
  <c r="C157" i="1"/>
  <c r="F127" i="1" l="1"/>
  <c r="F162" i="1" s="1"/>
  <c r="F99" i="1" l="1"/>
  <c r="G99" i="1" s="1"/>
  <c r="C144" i="1"/>
  <c r="D127" i="1"/>
  <c r="G127" i="1" s="1"/>
  <c r="C127" i="1"/>
  <c r="D122" i="1"/>
  <c r="C116" i="1"/>
  <c r="C162" i="1" l="1"/>
  <c r="G122" i="1"/>
  <c r="D162" i="1"/>
  <c r="G162" i="1" s="1"/>
  <c r="F164" i="1"/>
  <c r="D164" i="1" l="1"/>
  <c r="C6" i="1"/>
  <c r="E6" i="1" s="1"/>
  <c r="G164" i="1" l="1"/>
  <c r="E164" i="1"/>
  <c r="C99" i="1"/>
</calcChain>
</file>

<file path=xl/sharedStrings.xml><?xml version="1.0" encoding="utf-8"?>
<sst xmlns="http://schemas.openxmlformats.org/spreadsheetml/2006/main" count="304" uniqueCount="286">
  <si>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</si>
  <si>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</si>
  <si>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</si>
  <si>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</si>
  <si>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</si>
  <si>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</si>
  <si>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</si>
  <si>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</si>
  <si>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</si>
  <si>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</si>
  <si>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</si>
  <si>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</si>
  <si>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</si>
  <si>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</si>
  <si>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</si>
  <si>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</si>
  <si>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</si>
  <si>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</si>
  <si>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</si>
  <si>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</si>
  <si>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</si>
  <si>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</si>
  <si>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</si>
  <si>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</si>
  <si>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</si>
  <si>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</si>
  <si>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</si>
  <si>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</si>
  <si>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</si>
  <si>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</si>
  <si>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</si>
  <si>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</si>
  <si>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</si>
  <si>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</si>
  <si>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</si>
  <si>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</si>
  <si>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</si>
  <si>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</si>
  <si>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</si>
  <si>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</si>
  <si>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</si>
  <si>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</si>
  <si>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</si>
  <si>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</si>
  <si>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</si>
  <si>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</si>
  <si>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</si>
  <si>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</si>
  <si>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</si>
  <si>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</si>
  <si>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</si>
  <si>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</si>
  <si>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</si>
  <si>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</si>
  <si>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</si>
  <si>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</si>
  <si>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</si>
  <si>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</si>
  <si>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</si>
  <si>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</si>
  <si>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</si>
  <si>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</si>
  <si>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</si>
  <si>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</si>
  <si>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</si>
  <si>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</si>
  <si>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</si>
  <si>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</si>
  <si>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</si>
  <si>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</si>
  <si>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</si>
  <si>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</si>
  <si>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</si>
  <si>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</si>
  <si>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</si>
  <si>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</si>
  <si>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</si>
  <si>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</si>
  <si>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</si>
  <si>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</si>
  <si>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</si>
  <si>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</si>
  <si>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</si>
  <si>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</si>
  <si>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</si>
  <si>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</si>
  <si>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</si>
  <si>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</si>
  <si>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</si>
  <si>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</si>
  <si>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</si>
  <si>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</si>
  <si>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</si>
  <si>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</si>
  <si>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</si>
  <si>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</si>
  <si>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</si>
  <si>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</si>
  <si>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</si>
  <si>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</si>
  <si>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</si>
  <si>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</si>
  <si>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</si>
  <si>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</si>
  <si>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</si>
  <si>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</si>
  <si>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</si>
  <si>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</si>
  <si>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</si>
  <si>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</si>
  <si>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</si>
  <si>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</si>
  <si>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</si>
  <si>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</si>
  <si>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</si>
  <si>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</si>
  <si>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</si>
  <si>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</si>
  <si>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</si>
  <si>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</si>
  <si>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</si>
  <si>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</si>
  <si>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</si>
  <si>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</si>
  <si>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</si>
  <si>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</si>
  <si>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</si>
  <si>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</si>
  <si>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</si>
  <si>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</si>
  <si>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</si>
  <si>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</si>
  <si>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</si>
  <si>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</si>
  <si>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</si>
  <si>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</si>
  <si>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</si>
  <si>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</si>
  <si>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</si>
  <si>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</si>
  <si>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</si>
  <si>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</si>
  <si>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</si>
  <si>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</si>
  <si>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</si>
  <si>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</si>
  <si>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</si>
  <si>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</si>
  <si>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</si>
  <si>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</si>
  <si>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</si>
  <si>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</si>
  <si>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</si>
  <si>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</si>
  <si>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</si>
  <si>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</si>
  <si>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%
Роста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</si>
  <si>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</si>
  <si>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</si>
  <si>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</si>
  <si>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</si>
  <si>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</si>
  <si>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</si>
  <si>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</si>
  <si>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</si>
  <si>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</si>
  <si>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</si>
  <si>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</si>
  <si>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</si>
  <si>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</si>
  <si>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</si>
  <si>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</si>
  <si>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70390</t>
  </si>
  <si>
    <t>70450</t>
  </si>
  <si>
    <t>70270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</si>
  <si>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</si>
  <si>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</si>
  <si>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</si>
  <si>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</si>
  <si>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</si>
  <si>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</si>
  <si>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0107</t>
  </si>
  <si>
    <t>Обеспечение проведения выборов и референдумов</t>
  </si>
  <si>
    <t>2.02.10.00.0.00.0.000</t>
  </si>
  <si>
    <t>2.02.20.00.0.00.0.000</t>
  </si>
  <si>
    <t>1.14.06.31.2.04.0.430</t>
  </si>
  <si>
    <t>0600</t>
  </si>
  <si>
    <t>Охрана окружающей среды</t>
  </si>
  <si>
    <t>1006</t>
  </si>
  <si>
    <t>Другие вопросы в области социальной политики</t>
  </si>
  <si>
    <t>1101</t>
  </si>
  <si>
    <t>Физическая культура</t>
  </si>
  <si>
    <t>70650</t>
  </si>
  <si>
    <t>Развитие общественной инфраструктуры муниципального значения за счет средств субсидии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</si>
  <si>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</si>
  <si>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</si>
  <si>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</si>
  <si>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</si>
  <si>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</si>
  <si>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</si>
  <si>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</si>
  <si>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</si>
  <si>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</si>
  <si>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1.14.02.04.3.04.0.000</t>
  </si>
  <si>
    <t>1.14.06.01.2.04.0.000</t>
  </si>
  <si>
    <t>1.14.02.04.2.04.0.000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</si>
  <si>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</si>
  <si>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</si>
  <si>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 Капустина</t>
  </si>
  <si>
    <t>70360 и R5380, R4981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</si>
  <si>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</si>
  <si>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</si>
  <si>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</si>
  <si>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</si>
  <si>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Молодежная политика</t>
  </si>
  <si>
    <t xml:space="preserve">Культура и кинематография </t>
  </si>
  <si>
    <t>Бюджетные назначения        2019 год</t>
  </si>
  <si>
    <t>1.05.01.00.0.00.0.000</t>
  </si>
  <si>
    <t>Налог, взимаемый в связи с применением упрощенной системы налогообложения</t>
  </si>
  <si>
    <t>71740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</si>
  <si>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</si>
  <si>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</si>
  <si>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Доходы от оказания платных услуг и компенсации затрат государства</t>
  </si>
  <si>
    <t>1.11.09.04.4.04.0.000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</si>
  <si>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</si>
  <si>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51200</t>
  </si>
  <si>
    <t>Прочие безвозмездные поступления</t>
  </si>
  <si>
    <t>2.07.00.00.0.00.0.000</t>
  </si>
  <si>
    <t>1.14.06.02.4.04.0.430</t>
  </si>
  <si>
    <t>70870</t>
  </si>
  <si>
    <t>Иные межбюджетные трансферты</t>
  </si>
  <si>
    <t>2.02.40.00.0.00.0.000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</si>
  <si>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</si>
  <si>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приобретением автотранспортных средств</t>
  </si>
  <si>
    <t>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</si>
  <si>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</si>
  <si>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R4970</t>
  </si>
  <si>
    <t>Реализация мероприятий по обеспечению жильем молодых семей</t>
  </si>
  <si>
    <t>55550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</si>
  <si>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</si>
  <si>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70840</t>
  </si>
  <si>
    <t>S1380</t>
  </si>
  <si>
    <t>70490</t>
  </si>
  <si>
    <t>0605</t>
  </si>
  <si>
    <t>Другие вопросы в области охраны окружающей среды</t>
  </si>
  <si>
    <t>71161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</si>
  <si>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</si>
  <si>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70980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</si>
  <si>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</si>
  <si>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71164</t>
  </si>
  <si>
    <t>Дотация на поддержку мер по обеспечению сбалансированности местных бюджетов для решения отдельных вопросов местного значения в сфере культуры и иных вопросов местного значения</t>
  </si>
  <si>
    <t>71741</t>
  </si>
  <si>
    <t>Реализация мероприятий в сфере дорожной деятельности с целью организации освещения улично-дорожной сети.</t>
  </si>
  <si>
    <t>71650</t>
  </si>
  <si>
    <t xml:space="preserve"> Субсидии на проведение ремонта, приобретение оборудования и (или) оснащения с целью открытия мест для детей в возрасте от 2 месяцев до 3 лет в образовательных организациях, реализующих программы дошкольного образования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</si>
  <si>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</si>
  <si>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R0271</t>
  </si>
  <si>
    <t>71165</t>
  </si>
  <si>
    <t>71166</t>
  </si>
  <si>
    <t>Дотация на поддержку мер по обеспечению сбалансированности местных бюджетов для решения отдельных вопросов местного значения, распределяемых с учетом результатов определения расчетного объема расходных обязательств консолидированных бюджетов муниципальных районов (бюджетов городских округов) Волгоградской области"</t>
  </si>
  <si>
    <t>R4670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</si>
  <si>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</si>
  <si>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</si>
  <si>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Субсидии бюджетам муниципальных образований Волгоградской области на реализацию мероприятий в сфере дорожной деятельности на 2019 год и на плановый период 2020 и 2021 годов</t>
  </si>
  <si>
    <t>Поддержка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</si>
  <si>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за счет средств субсидии из областного бюджета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</si>
  <si>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</si>
  <si>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посёлках Волгоградской области (инфе межбюджетные субсидии)</t>
  </si>
  <si>
    <t>Дотация на поддержку мер по обеспечению сбалансированности местных бюджетов для решения отдельных вопросов местного значения в  связи с реализацией местных инициатив населения</t>
  </si>
  <si>
    <t>НА 01.10.2019</t>
  </si>
  <si>
    <t>Исполнено на 01.10.2019</t>
  </si>
  <si>
    <t>Исполнено на 01.10.2018</t>
  </si>
  <si>
    <t>R0970,50970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</si>
  <si>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</si>
  <si>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70070</t>
  </si>
  <si>
    <t>Субсидии на поощрение победителей конкурса на лучшую организацию работы в представительных органах местного самоуправления</t>
  </si>
  <si>
    <t>2.18.00.00.0.00.0.000</t>
  </si>
  <si>
    <t>Доходы бюджетов городских округов от возврата автономными учреждениями остатков субсидий прошлых лет</t>
  </si>
  <si>
    <t>71700</t>
  </si>
  <si>
    <t>Субсидия на проведение мероприятий по реализации проекта Волгоградской области "Повышение финансовой грамотности населения Волгоградской области"</t>
  </si>
  <si>
    <t>L5192</t>
  </si>
  <si>
    <t>Поддержка отрасли культуры лучших работников сельских учреждений.</t>
  </si>
  <si>
    <t>L5193</t>
  </si>
  <si>
    <t>Поддержка отрасли культуры лучших сельских учреждений.</t>
  </si>
  <si>
    <t>S0620</t>
  </si>
  <si>
    <t>Капитальный ремонт и ремонт автомобильных дорог общего пользования муниципального значения за счет средств дорожного фонда городского округа (субсидия)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</si>
</sst>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left" vertical="top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49" fontId="5" fillId="0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6" fillId="2" borderId="0" xfId="0" applyFont="1" applyFill="1"/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/>
    <xf numFmtId="165" fontId="6" fillId="2" borderId="1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 readingOrder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H166"/>
  <sheetViews>
    <sheetView showGridLines="0" tabSelected="1" topLeftCell="B146" zoomScale="85" zoomScaleNormal="85" workbookViewId="0">
      <selection activeCell="C175" sqref="C175"/>
    </sheetView>
  </sheetViews>
  <sheetFormatPr defaultColWidth="9.109375" defaultRowHeight="12.75" customHeight="1" outlineLevelRow="7" x14ac:dyDescent="0.25"/>
  <cols>
    <col min="1" max="1" width="18.44140625" style="2" hidden="1" customWidth="1"/>
    <col min="2" max="2" width="64.5546875" style="4" customWidth="1"/>
    <col min="3" max="3" width="11.109375" style="2" bestFit="1" customWidth="1"/>
    <col min="4" max="4" width="10.33203125" style="2" bestFit="1" customWidth="1"/>
    <col min="5" max="5" width="10.88671875" style="2" bestFit="1" customWidth="1"/>
    <col min="6" max="6" width="10.33203125" style="2" bestFit="1" customWidth="1"/>
    <col min="7" max="7" width="8.6640625" style="2" bestFit="1" customWidth="1"/>
    <col min="8" max="16384" width="9.109375" style="2"/>
  </cols>
  <sheetData>
    <row r="2" spans="1:7" ht="15.6" x14ac:dyDescent="0.25">
      <c r="A2" s="46" t="s">
        <v>206</v>
      </c>
      <c r="B2" s="47"/>
      <c r="C2" s="47"/>
      <c r="D2" s="47"/>
      <c r="E2" s="47"/>
      <c r="F2" s="47"/>
      <c r="G2" s="47"/>
    </row>
    <row r="3" spans="1:7" ht="15.6" x14ac:dyDescent="0.25">
      <c r="A3" s="3"/>
      <c r="B3" s="46" t="s">
        <v>269</v>
      </c>
      <c r="C3" s="48"/>
      <c r="D3" s="48"/>
      <c r="E3" s="48"/>
      <c r="F3" s="48"/>
      <c r="G3" s="48"/>
    </row>
    <row r="5" spans="1:7" ht="52.8" x14ac:dyDescent="0.25">
      <c r="A5" s="5" t="s">
        <v>1</v>
      </c>
      <c r="B5" s="1" t="s">
        <v>2</v>
      </c>
      <c r="C5" s="1" t="s">
        <v>216</v>
      </c>
      <c r="D5" s="1" t="s">
        <v>270</v>
      </c>
      <c r="E5" s="1" t="s">
        <v>85</v>
      </c>
      <c r="F5" s="1" t="s">
        <v>271</v>
      </c>
      <c r="G5" s="1" t="s">
        <v>156</v>
      </c>
    </row>
    <row r="6" spans="1:7" s="7" customFormat="1" ht="13.2" x14ac:dyDescent="0.25">
      <c r="A6" s="5" t="s">
        <v>3</v>
      </c>
      <c r="B6" s="6" t="s">
        <v>4</v>
      </c>
      <c r="C6" s="38">
        <f>C7+C8+C9+C14+C17+C20+C21+C28+C32+C33+C39+C40</f>
        <v>799827</v>
      </c>
      <c r="D6" s="38">
        <f>D7+D8+D9+D14+D17+D20+D21+D28+D32+D33+D39+D40</f>
        <v>495167.99999999994</v>
      </c>
      <c r="E6" s="38">
        <f>D6/C6*100</f>
        <v>61.90938790513448</v>
      </c>
      <c r="F6" s="38">
        <f>F7+F8+F9+F14+F17+F20+F21+F28+F32+F33+F39+F40</f>
        <v>525333.1</v>
      </c>
      <c r="G6" s="38">
        <f>D6/F6*100</f>
        <v>94.257909886127479</v>
      </c>
    </row>
    <row r="7" spans="1:7" s="7" customFormat="1" ht="13.2" outlineLevel="2" x14ac:dyDescent="0.25">
      <c r="A7" s="5" t="s">
        <v>5</v>
      </c>
      <c r="B7" s="6" t="s">
        <v>6</v>
      </c>
      <c r="C7" s="38">
        <v>457103</v>
      </c>
      <c r="D7" s="38">
        <v>253680.9</v>
      </c>
      <c r="E7" s="38">
        <f t="shared" ref="E7:E70" si="0">D7/C7*100</f>
        <v>55.497535566382197</v>
      </c>
      <c r="F7" s="38">
        <v>300192.40000000002</v>
      </c>
      <c r="G7" s="38">
        <f t="shared" ref="G7:G71" si="1">D7/F7*100</f>
        <v>84.506103419007275</v>
      </c>
    </row>
    <row r="8" spans="1:7" s="7" customFormat="1" ht="26.4" outlineLevel="1" x14ac:dyDescent="0.25">
      <c r="A8" s="5" t="s">
        <v>7</v>
      </c>
      <c r="B8" s="6" t="s">
        <v>8</v>
      </c>
      <c r="C8" s="38">
        <v>39043</v>
      </c>
      <c r="D8" s="38">
        <v>32358.400000000001</v>
      </c>
      <c r="E8" s="38">
        <f t="shared" si="0"/>
        <v>82.878877135466027</v>
      </c>
      <c r="F8" s="38">
        <v>28509.3</v>
      </c>
      <c r="G8" s="38">
        <f t="shared" si="1"/>
        <v>113.50120837761715</v>
      </c>
    </row>
    <row r="9" spans="1:7" s="7" customFormat="1" ht="13.2" outlineLevel="1" x14ac:dyDescent="0.25">
      <c r="A9" s="5" t="s">
        <v>9</v>
      </c>
      <c r="B9" s="6" t="s">
        <v>10</v>
      </c>
      <c r="C9" s="38">
        <f>C10+C11+C12+C13</f>
        <v>69709</v>
      </c>
      <c r="D9" s="38">
        <f>D10+D11+D12+D13</f>
        <v>61438.399999999994</v>
      </c>
      <c r="E9" s="38">
        <f t="shared" si="0"/>
        <v>88.13553486637305</v>
      </c>
      <c r="F9" s="38">
        <f>F10+F11+F12+F13</f>
        <v>48895.700000000004</v>
      </c>
      <c r="G9" s="38">
        <f t="shared" si="1"/>
        <v>125.65194894438567</v>
      </c>
    </row>
    <row r="10" spans="1:7" ht="26.4" outlineLevel="1" x14ac:dyDescent="0.25">
      <c r="A10" s="8" t="s">
        <v>217</v>
      </c>
      <c r="B10" s="9" t="s">
        <v>218</v>
      </c>
      <c r="C10" s="39">
        <v>3889</v>
      </c>
      <c r="D10" s="39">
        <v>3310</v>
      </c>
      <c r="E10" s="39">
        <f t="shared" si="0"/>
        <v>85.111853947030085</v>
      </c>
      <c r="F10" s="39">
        <v>0</v>
      </c>
      <c r="G10" s="39"/>
    </row>
    <row r="11" spans="1:7" ht="13.2" outlineLevel="2" x14ac:dyDescent="0.25">
      <c r="A11" s="8" t="s">
        <v>11</v>
      </c>
      <c r="B11" s="9" t="s">
        <v>12</v>
      </c>
      <c r="C11" s="39">
        <v>46920</v>
      </c>
      <c r="D11" s="39">
        <v>32769.4</v>
      </c>
      <c r="E11" s="39">
        <f t="shared" si="0"/>
        <v>69.841005967604445</v>
      </c>
      <c r="F11" s="39">
        <v>31941.8</v>
      </c>
      <c r="G11" s="39">
        <f t="shared" si="1"/>
        <v>102.59096231270624</v>
      </c>
    </row>
    <row r="12" spans="1:7" ht="13.2" outlineLevel="2" x14ac:dyDescent="0.25">
      <c r="A12" s="8" t="s">
        <v>13</v>
      </c>
      <c r="B12" s="9" t="s">
        <v>14</v>
      </c>
      <c r="C12" s="39">
        <v>15800</v>
      </c>
      <c r="D12" s="39">
        <v>24325.3</v>
      </c>
      <c r="E12" s="39">
        <f t="shared" si="0"/>
        <v>153.95759493670886</v>
      </c>
      <c r="F12" s="39">
        <v>15731.6</v>
      </c>
      <c r="G12" s="39">
        <f t="shared" si="1"/>
        <v>154.626992804292</v>
      </c>
    </row>
    <row r="13" spans="1:7" ht="26.4" outlineLevel="2" x14ac:dyDescent="0.25">
      <c r="A13" s="8" t="s">
        <v>15</v>
      </c>
      <c r="B13" s="9" t="s">
        <v>16</v>
      </c>
      <c r="C13" s="39">
        <v>3100</v>
      </c>
      <c r="D13" s="39">
        <v>1033.7</v>
      </c>
      <c r="E13" s="39">
        <f t="shared" si="0"/>
        <v>33.345161290322586</v>
      </c>
      <c r="F13" s="39">
        <v>1222.3</v>
      </c>
      <c r="G13" s="39">
        <f t="shared" si="1"/>
        <v>84.570072813548236</v>
      </c>
    </row>
    <row r="14" spans="1:7" ht="13.2" outlineLevel="1" x14ac:dyDescent="0.25">
      <c r="A14" s="5" t="s">
        <v>17</v>
      </c>
      <c r="B14" s="6" t="s">
        <v>18</v>
      </c>
      <c r="C14" s="38">
        <f>C15+C16</f>
        <v>99495</v>
      </c>
      <c r="D14" s="38">
        <f>D15+D16</f>
        <v>46573.7</v>
      </c>
      <c r="E14" s="38">
        <f t="shared" si="0"/>
        <v>46.810090959344684</v>
      </c>
      <c r="F14" s="38">
        <f>F15+F16</f>
        <v>47169.599999999999</v>
      </c>
      <c r="G14" s="38">
        <f t="shared" si="1"/>
        <v>98.736686340354808</v>
      </c>
    </row>
    <row r="15" spans="1:7" ht="13.2" outlineLevel="2" x14ac:dyDescent="0.25">
      <c r="A15" s="8" t="s">
        <v>19</v>
      </c>
      <c r="B15" s="9" t="s">
        <v>20</v>
      </c>
      <c r="C15" s="39">
        <v>19200</v>
      </c>
      <c r="D15" s="39">
        <v>7631.5</v>
      </c>
      <c r="E15" s="39">
        <f t="shared" si="0"/>
        <v>39.747395833333329</v>
      </c>
      <c r="F15" s="39">
        <v>6909.2</v>
      </c>
      <c r="G15" s="39">
        <f t="shared" si="1"/>
        <v>110.45417703930991</v>
      </c>
    </row>
    <row r="16" spans="1:7" ht="13.2" outlineLevel="2" x14ac:dyDescent="0.25">
      <c r="A16" s="8" t="s">
        <v>21</v>
      </c>
      <c r="B16" s="9" t="s">
        <v>22</v>
      </c>
      <c r="C16" s="39">
        <v>80295</v>
      </c>
      <c r="D16" s="39">
        <v>38942.199999999997</v>
      </c>
      <c r="E16" s="39">
        <f t="shared" si="0"/>
        <v>48.498910268385323</v>
      </c>
      <c r="F16" s="39">
        <v>40260.400000000001</v>
      </c>
      <c r="G16" s="39">
        <f t="shared" si="1"/>
        <v>96.725814944709924</v>
      </c>
    </row>
    <row r="17" spans="1:7" ht="13.2" outlineLevel="1" x14ac:dyDescent="0.25">
      <c r="A17" s="5" t="s">
        <v>23</v>
      </c>
      <c r="B17" s="6" t="s">
        <v>24</v>
      </c>
      <c r="C17" s="38">
        <f>C18+C19</f>
        <v>9630</v>
      </c>
      <c r="D17" s="38">
        <f>D18+D19</f>
        <v>5268.2</v>
      </c>
      <c r="E17" s="38">
        <f t="shared" si="0"/>
        <v>54.706126687435095</v>
      </c>
      <c r="F17" s="38">
        <f>F18+F19</f>
        <v>6485.9</v>
      </c>
      <c r="G17" s="38">
        <f t="shared" si="1"/>
        <v>81.225427465733361</v>
      </c>
    </row>
    <row r="18" spans="1:7" ht="26.4" outlineLevel="2" x14ac:dyDescent="0.25">
      <c r="A18" s="8" t="s">
        <v>25</v>
      </c>
      <c r="B18" s="10" t="s">
        <v>26</v>
      </c>
      <c r="C18" s="39">
        <v>9550</v>
      </c>
      <c r="D18" s="39">
        <v>5228.2</v>
      </c>
      <c r="E18" s="39">
        <f t="shared" si="0"/>
        <v>54.745549738219893</v>
      </c>
      <c r="F18" s="39">
        <v>6440.9</v>
      </c>
      <c r="G18" s="39">
        <f t="shared" si="1"/>
        <v>81.171885916564463</v>
      </c>
    </row>
    <row r="19" spans="1:7" ht="26.4" outlineLevel="2" x14ac:dyDescent="0.25">
      <c r="A19" s="8" t="s">
        <v>27</v>
      </c>
      <c r="B19" s="10" t="s">
        <v>28</v>
      </c>
      <c r="C19" s="39">
        <v>80</v>
      </c>
      <c r="D19" s="39">
        <v>40</v>
      </c>
      <c r="E19" s="39">
        <f t="shared" si="0"/>
        <v>50</v>
      </c>
      <c r="F19" s="39">
        <v>45</v>
      </c>
      <c r="G19" s="39">
        <f t="shared" si="1"/>
        <v>88.888888888888886</v>
      </c>
    </row>
    <row r="20" spans="1:7" ht="26.4" outlineLevel="1" x14ac:dyDescent="0.25">
      <c r="A20" s="5" t="s">
        <v>29</v>
      </c>
      <c r="B20" s="11" t="s">
        <v>30</v>
      </c>
      <c r="C20" s="38">
        <v>0</v>
      </c>
      <c r="D20" s="38">
        <v>0.1</v>
      </c>
      <c r="E20" s="38"/>
      <c r="F20" s="38">
        <v>0</v>
      </c>
      <c r="G20" s="38"/>
    </row>
    <row r="21" spans="1:7" ht="26.4" outlineLevel="1" x14ac:dyDescent="0.25">
      <c r="A21" s="5" t="s">
        <v>31</v>
      </c>
      <c r="B21" s="11" t="s">
        <v>32</v>
      </c>
      <c r="C21" s="38">
        <f>C22+C23+C24+C25+C26+C27</f>
        <v>95008</v>
      </c>
      <c r="D21" s="38">
        <f>D22+D23+D24+D25+D26+D27</f>
        <v>70954.600000000006</v>
      </c>
      <c r="E21" s="38">
        <f t="shared" si="0"/>
        <v>74.682763556753116</v>
      </c>
      <c r="F21" s="38">
        <f>F22+F23+F24+F25+F26+F27</f>
        <v>69018.3</v>
      </c>
      <c r="G21" s="38">
        <f t="shared" si="1"/>
        <v>102.80548781989705</v>
      </c>
    </row>
    <row r="22" spans="1:7" ht="52.8" outlineLevel="7" x14ac:dyDescent="0.25">
      <c r="A22" s="12" t="s">
        <v>33</v>
      </c>
      <c r="B22" s="13" t="s">
        <v>34</v>
      </c>
      <c r="C22" s="39">
        <v>82408</v>
      </c>
      <c r="D22" s="39">
        <v>59250.5</v>
      </c>
      <c r="E22" s="39">
        <f t="shared" si="0"/>
        <v>71.898966119794196</v>
      </c>
      <c r="F22" s="39">
        <v>59489.5</v>
      </c>
      <c r="G22" s="39">
        <f t="shared" si="1"/>
        <v>99.598248430395273</v>
      </c>
    </row>
    <row r="23" spans="1:7" ht="52.8" outlineLevel="7" x14ac:dyDescent="0.25">
      <c r="A23" s="12" t="s">
        <v>35</v>
      </c>
      <c r="B23" s="10" t="s">
        <v>36</v>
      </c>
      <c r="C23" s="39">
        <v>1400</v>
      </c>
      <c r="D23" s="39">
        <v>2703.7</v>
      </c>
      <c r="E23" s="39">
        <f t="shared" si="0"/>
        <v>193.12142857142857</v>
      </c>
      <c r="F23" s="39">
        <v>1174</v>
      </c>
      <c r="G23" s="39">
        <f t="shared" si="1"/>
        <v>230.29812606473592</v>
      </c>
    </row>
    <row r="24" spans="1:7" ht="52.8" outlineLevel="7" x14ac:dyDescent="0.25">
      <c r="A24" s="12" t="s">
        <v>37</v>
      </c>
      <c r="B24" s="10" t="s">
        <v>38</v>
      </c>
      <c r="C24" s="39">
        <v>829</v>
      </c>
      <c r="D24" s="39">
        <v>594.79999999999995</v>
      </c>
      <c r="E24" s="39">
        <f t="shared" si="0"/>
        <v>71.74909529553679</v>
      </c>
      <c r="F24" s="39">
        <v>559.79999999999995</v>
      </c>
      <c r="G24" s="39">
        <f t="shared" si="1"/>
        <v>106.25223294033583</v>
      </c>
    </row>
    <row r="25" spans="1:7" ht="26.4" outlineLevel="7" x14ac:dyDescent="0.25">
      <c r="A25" s="12" t="s">
        <v>39</v>
      </c>
      <c r="B25" s="10" t="s">
        <v>40</v>
      </c>
      <c r="C25" s="39">
        <v>6000</v>
      </c>
      <c r="D25" s="39">
        <v>4636.8999999999996</v>
      </c>
      <c r="E25" s="39">
        <f t="shared" si="0"/>
        <v>77.281666666666666</v>
      </c>
      <c r="F25" s="39">
        <v>4047.4</v>
      </c>
      <c r="G25" s="39">
        <f t="shared" si="1"/>
        <v>114.56490586549388</v>
      </c>
    </row>
    <row r="26" spans="1:7" ht="39.6" outlineLevel="7" x14ac:dyDescent="0.25">
      <c r="A26" s="12" t="s">
        <v>41</v>
      </c>
      <c r="B26" s="10" t="s">
        <v>42</v>
      </c>
      <c r="C26" s="39">
        <v>1700</v>
      </c>
      <c r="D26" s="39">
        <v>803.1</v>
      </c>
      <c r="E26" s="39">
        <f t="shared" si="0"/>
        <v>47.241176470588236</v>
      </c>
      <c r="F26" s="39">
        <v>1715.3</v>
      </c>
      <c r="G26" s="39">
        <f t="shared" si="1"/>
        <v>46.819798286014105</v>
      </c>
    </row>
    <row r="27" spans="1:7" ht="52.8" outlineLevel="7" x14ac:dyDescent="0.25">
      <c r="A27" s="12" t="s">
        <v>223</v>
      </c>
      <c r="B27" s="10" t="s">
        <v>224</v>
      </c>
      <c r="C27" s="39">
        <v>2671</v>
      </c>
      <c r="D27" s="39">
        <v>2965.6</v>
      </c>
      <c r="E27" s="39">
        <f t="shared" si="0"/>
        <v>111.02957693747659</v>
      </c>
      <c r="F27" s="39">
        <v>2032.3</v>
      </c>
      <c r="G27" s="39">
        <f t="shared" si="1"/>
        <v>145.92333808984895</v>
      </c>
    </row>
    <row r="28" spans="1:7" ht="13.2" outlineLevel="1" x14ac:dyDescent="0.25">
      <c r="A28" s="5" t="s">
        <v>43</v>
      </c>
      <c r="B28" s="6" t="s">
        <v>44</v>
      </c>
      <c r="C28" s="38">
        <f>C29+C30+C31</f>
        <v>1900</v>
      </c>
      <c r="D28" s="38">
        <f>D29+D30+D31</f>
        <v>987.5</v>
      </c>
      <c r="E28" s="38">
        <f t="shared" si="0"/>
        <v>51.973684210526315</v>
      </c>
      <c r="F28" s="38">
        <f>F29+F30+F31</f>
        <v>1466.6999999999998</v>
      </c>
      <c r="G28" s="38">
        <f t="shared" si="1"/>
        <v>67.328015272380185</v>
      </c>
    </row>
    <row r="29" spans="1:7" ht="26.4" outlineLevel="3" x14ac:dyDescent="0.25">
      <c r="A29" s="8" t="s">
        <v>45</v>
      </c>
      <c r="B29" s="9" t="s">
        <v>46</v>
      </c>
      <c r="C29" s="39">
        <v>494</v>
      </c>
      <c r="D29" s="39">
        <v>107.8</v>
      </c>
      <c r="E29" s="39">
        <f t="shared" si="0"/>
        <v>21.821862348178136</v>
      </c>
      <c r="F29" s="39">
        <v>362.2</v>
      </c>
      <c r="G29" s="39">
        <f t="shared" si="1"/>
        <v>29.762562120375485</v>
      </c>
    </row>
    <row r="30" spans="1:7" ht="13.2" outlineLevel="3" x14ac:dyDescent="0.25">
      <c r="A30" s="8" t="s">
        <v>47</v>
      </c>
      <c r="B30" s="9" t="s">
        <v>48</v>
      </c>
      <c r="C30" s="39">
        <v>512.4</v>
      </c>
      <c r="D30" s="39">
        <v>230</v>
      </c>
      <c r="E30" s="39">
        <f t="shared" si="0"/>
        <v>44.886807181889147</v>
      </c>
      <c r="F30" s="39">
        <v>344.7</v>
      </c>
      <c r="G30" s="39">
        <f t="shared" si="1"/>
        <v>66.724688134609806</v>
      </c>
    </row>
    <row r="31" spans="1:7" ht="13.2" outlineLevel="3" x14ac:dyDescent="0.25">
      <c r="A31" s="8" t="s">
        <v>49</v>
      </c>
      <c r="B31" s="9" t="s">
        <v>50</v>
      </c>
      <c r="C31" s="39">
        <v>893.6</v>
      </c>
      <c r="D31" s="39">
        <v>649.70000000000005</v>
      </c>
      <c r="E31" s="39">
        <f t="shared" si="0"/>
        <v>72.70590868397494</v>
      </c>
      <c r="F31" s="39">
        <v>759.8</v>
      </c>
      <c r="G31" s="39">
        <f t="shared" si="1"/>
        <v>85.509344564359054</v>
      </c>
    </row>
    <row r="32" spans="1:7" ht="13.2" outlineLevel="1" x14ac:dyDescent="0.25">
      <c r="A32" s="5" t="s">
        <v>51</v>
      </c>
      <c r="B32" s="6" t="s">
        <v>222</v>
      </c>
      <c r="C32" s="38">
        <v>12379</v>
      </c>
      <c r="D32" s="38">
        <v>8424.9</v>
      </c>
      <c r="E32" s="38">
        <f t="shared" si="0"/>
        <v>68.058001454075452</v>
      </c>
      <c r="F32" s="38">
        <v>7567.5</v>
      </c>
      <c r="G32" s="38">
        <f t="shared" si="1"/>
        <v>111.33002973240833</v>
      </c>
    </row>
    <row r="33" spans="1:7" ht="13.2" outlineLevel="1" x14ac:dyDescent="0.25">
      <c r="A33" s="5" t="s">
        <v>52</v>
      </c>
      <c r="B33" s="6" t="s">
        <v>53</v>
      </c>
      <c r="C33" s="38">
        <f>C34+C35+C36+C37+C38</f>
        <v>9560</v>
      </c>
      <c r="D33" s="38">
        <f>D34+D35+D36+D37+D38</f>
        <v>8371.5999999999985</v>
      </c>
      <c r="E33" s="38">
        <f t="shared" si="0"/>
        <v>87.569037656903745</v>
      </c>
      <c r="F33" s="38">
        <f>F34+F35+F36+F37+F38</f>
        <v>8865.6999999999989</v>
      </c>
      <c r="G33" s="38">
        <f t="shared" si="1"/>
        <v>94.426836008437007</v>
      </c>
    </row>
    <row r="34" spans="1:7" ht="66" outlineLevel="7" x14ac:dyDescent="0.25">
      <c r="A34" s="14" t="s">
        <v>203</v>
      </c>
      <c r="B34" s="15" t="s">
        <v>54</v>
      </c>
      <c r="C34" s="39">
        <v>3500</v>
      </c>
      <c r="D34" s="39">
        <v>5608.4</v>
      </c>
      <c r="E34" s="39">
        <f t="shared" si="0"/>
        <v>160.23999999999998</v>
      </c>
      <c r="F34" s="39">
        <v>3413</v>
      </c>
      <c r="G34" s="39">
        <f t="shared" si="1"/>
        <v>164.32464107823029</v>
      </c>
    </row>
    <row r="35" spans="1:7" ht="66" hidden="1" outlineLevel="7" x14ac:dyDescent="0.25">
      <c r="A35" s="14" t="s">
        <v>205</v>
      </c>
      <c r="B35" s="16" t="s">
        <v>175</v>
      </c>
      <c r="C35" s="39">
        <v>0</v>
      </c>
      <c r="D35" s="39">
        <v>0</v>
      </c>
      <c r="E35" s="39" t="e">
        <f t="shared" si="0"/>
        <v>#DIV/0!</v>
      </c>
      <c r="F35" s="39">
        <v>0</v>
      </c>
      <c r="G35" s="39" t="e">
        <f t="shared" si="1"/>
        <v>#DIV/0!</v>
      </c>
    </row>
    <row r="36" spans="1:7" ht="39.6" outlineLevel="7" x14ac:dyDescent="0.25">
      <c r="A36" s="17" t="s">
        <v>204</v>
      </c>
      <c r="B36" s="18" t="s">
        <v>55</v>
      </c>
      <c r="C36" s="39">
        <v>5960</v>
      </c>
      <c r="D36" s="39">
        <v>2660.4</v>
      </c>
      <c r="E36" s="39">
        <f t="shared" si="0"/>
        <v>44.63758389261745</v>
      </c>
      <c r="F36" s="39">
        <v>5054.8</v>
      </c>
      <c r="G36" s="39">
        <f t="shared" si="1"/>
        <v>52.631162459444489</v>
      </c>
    </row>
    <row r="37" spans="1:7" ht="39.6" outlineLevel="7" x14ac:dyDescent="0.25">
      <c r="A37" s="55" t="s">
        <v>228</v>
      </c>
      <c r="B37" s="18" t="s">
        <v>262</v>
      </c>
      <c r="C37" s="39">
        <v>0</v>
      </c>
      <c r="D37" s="39">
        <v>0</v>
      </c>
      <c r="E37" s="39"/>
      <c r="F37" s="39">
        <v>300.3</v>
      </c>
      <c r="G37" s="39">
        <f t="shared" si="1"/>
        <v>0</v>
      </c>
    </row>
    <row r="38" spans="1:7" ht="52.8" outlineLevel="7" x14ac:dyDescent="0.25">
      <c r="A38" s="19" t="s">
        <v>185</v>
      </c>
      <c r="B38" s="10" t="s">
        <v>195</v>
      </c>
      <c r="C38" s="39">
        <v>100</v>
      </c>
      <c r="D38" s="39">
        <v>102.8</v>
      </c>
      <c r="E38" s="39">
        <f t="shared" si="0"/>
        <v>102.8</v>
      </c>
      <c r="F38" s="39">
        <v>97.6</v>
      </c>
      <c r="G38" s="39">
        <f t="shared" si="1"/>
        <v>105.32786885245902</v>
      </c>
    </row>
    <row r="39" spans="1:7" ht="13.2" outlineLevel="1" x14ac:dyDescent="0.25">
      <c r="A39" s="5" t="s">
        <v>56</v>
      </c>
      <c r="B39" s="6" t="s">
        <v>57</v>
      </c>
      <c r="C39" s="38">
        <v>6000</v>
      </c>
      <c r="D39" s="38">
        <v>7115.3</v>
      </c>
      <c r="E39" s="38">
        <f t="shared" si="0"/>
        <v>118.58833333333334</v>
      </c>
      <c r="F39" s="38">
        <v>7125.3</v>
      </c>
      <c r="G39" s="38">
        <f t="shared" si="1"/>
        <v>99.859655032068829</v>
      </c>
    </row>
    <row r="40" spans="1:7" ht="13.2" outlineLevel="1" x14ac:dyDescent="0.25">
      <c r="A40" s="5" t="s">
        <v>58</v>
      </c>
      <c r="B40" s="6" t="s">
        <v>59</v>
      </c>
      <c r="C40" s="38">
        <f>C41+C42</f>
        <v>0</v>
      </c>
      <c r="D40" s="38">
        <f>D41+D42</f>
        <v>-5.6</v>
      </c>
      <c r="E40" s="38"/>
      <c r="F40" s="38">
        <v>36.700000000000003</v>
      </c>
      <c r="G40" s="38">
        <f t="shared" si="1"/>
        <v>-15.258855585831061</v>
      </c>
    </row>
    <row r="41" spans="1:7" ht="13.2" outlineLevel="7" x14ac:dyDescent="0.25">
      <c r="A41" s="12" t="s">
        <v>212</v>
      </c>
      <c r="B41" s="9" t="s">
        <v>210</v>
      </c>
      <c r="C41" s="39">
        <v>0</v>
      </c>
      <c r="D41" s="39">
        <v>-5.6</v>
      </c>
      <c r="E41" s="39"/>
      <c r="F41" s="39">
        <v>0.7</v>
      </c>
      <c r="G41" s="39"/>
    </row>
    <row r="42" spans="1:7" ht="13.2" outlineLevel="7" x14ac:dyDescent="0.25">
      <c r="A42" s="12" t="s">
        <v>211</v>
      </c>
      <c r="B42" s="9" t="s">
        <v>59</v>
      </c>
      <c r="C42" s="39">
        <v>0</v>
      </c>
      <c r="D42" s="39">
        <v>0</v>
      </c>
      <c r="E42" s="39"/>
      <c r="F42" s="39">
        <v>36</v>
      </c>
      <c r="G42" s="39">
        <f t="shared" si="1"/>
        <v>0</v>
      </c>
    </row>
    <row r="43" spans="1:7" ht="13.2" x14ac:dyDescent="0.25">
      <c r="A43" s="5" t="s">
        <v>60</v>
      </c>
      <c r="B43" s="6" t="s">
        <v>61</v>
      </c>
      <c r="C43" s="38">
        <f>C44+C96+C98</f>
        <v>867091.59999999986</v>
      </c>
      <c r="D43" s="38">
        <f>D44+D96+D97+D98</f>
        <v>634347.20000000007</v>
      </c>
      <c r="E43" s="38">
        <f t="shared" si="0"/>
        <v>73.158037743647867</v>
      </c>
      <c r="F43" s="38">
        <f>F44+F96+F97+F98</f>
        <v>549205.50000000012</v>
      </c>
      <c r="G43" s="38">
        <f t="shared" si="1"/>
        <v>115.50270345071196</v>
      </c>
    </row>
    <row r="44" spans="1:7" ht="26.4" outlineLevel="1" x14ac:dyDescent="0.25">
      <c r="A44" s="5" t="s">
        <v>62</v>
      </c>
      <c r="B44" s="6" t="s">
        <v>63</v>
      </c>
      <c r="C44" s="38">
        <f>C45+C51+C70+C92</f>
        <v>867054.59999999986</v>
      </c>
      <c r="D44" s="38">
        <f>D45+D51+D70+D92</f>
        <v>634884.9</v>
      </c>
      <c r="E44" s="38">
        <f t="shared" si="0"/>
        <v>73.223174180726346</v>
      </c>
      <c r="F44" s="38">
        <f>F45+F51+F70+F92</f>
        <v>549342.80000000005</v>
      </c>
      <c r="G44" s="38">
        <f t="shared" si="1"/>
        <v>115.57171587577008</v>
      </c>
    </row>
    <row r="45" spans="1:7" ht="13.2" outlineLevel="1" x14ac:dyDescent="0.25">
      <c r="A45" s="5" t="s">
        <v>183</v>
      </c>
      <c r="B45" s="6" t="s">
        <v>213</v>
      </c>
      <c r="C45" s="38">
        <f>C46+C47+C48+C49+C50</f>
        <v>1898.7</v>
      </c>
      <c r="D45" s="38">
        <f>D46+D47+D48+D49+D50</f>
        <v>28373.7</v>
      </c>
      <c r="E45" s="38">
        <f t="shared" si="0"/>
        <v>1494.3750987517776</v>
      </c>
      <c r="F45" s="38">
        <f>F46+F47+F48</f>
        <v>3481</v>
      </c>
      <c r="G45" s="38">
        <f t="shared" si="1"/>
        <v>815.10198218902622</v>
      </c>
    </row>
    <row r="46" spans="1:7" ht="52.8" outlineLevel="1" x14ac:dyDescent="0.25">
      <c r="A46" s="8" t="s">
        <v>245</v>
      </c>
      <c r="B46" s="9" t="s">
        <v>246</v>
      </c>
      <c r="C46" s="39">
        <v>0</v>
      </c>
      <c r="D46" s="39">
        <v>0</v>
      </c>
      <c r="E46" s="39"/>
      <c r="F46" s="39">
        <v>1720</v>
      </c>
      <c r="G46" s="39">
        <f t="shared" si="1"/>
        <v>0</v>
      </c>
    </row>
    <row r="47" spans="1:7" s="22" customFormat="1" ht="39.6" outlineLevel="1" x14ac:dyDescent="0.25">
      <c r="A47" s="20" t="s">
        <v>232</v>
      </c>
      <c r="B47" s="21" t="s">
        <v>233</v>
      </c>
      <c r="C47" s="40">
        <v>1898.7</v>
      </c>
      <c r="D47" s="40">
        <v>1898.7</v>
      </c>
      <c r="E47" s="40">
        <f t="shared" si="0"/>
        <v>100</v>
      </c>
      <c r="F47" s="40">
        <v>1761</v>
      </c>
      <c r="G47" s="40">
        <f t="shared" si="1"/>
        <v>107.81942078364565</v>
      </c>
    </row>
    <row r="48" spans="1:7" s="22" customFormat="1" ht="39.6" outlineLevel="1" x14ac:dyDescent="0.25">
      <c r="A48" s="20" t="s">
        <v>249</v>
      </c>
      <c r="B48" s="21" t="s">
        <v>250</v>
      </c>
      <c r="C48" s="40">
        <v>0</v>
      </c>
      <c r="D48" s="40">
        <v>20000</v>
      </c>
      <c r="E48" s="40"/>
      <c r="F48" s="40">
        <v>0</v>
      </c>
      <c r="G48" s="40"/>
    </row>
    <row r="49" spans="1:7" s="22" customFormat="1" ht="39.6" outlineLevel="1" x14ac:dyDescent="0.25">
      <c r="A49" s="20" t="s">
        <v>257</v>
      </c>
      <c r="B49" s="21" t="s">
        <v>268</v>
      </c>
      <c r="C49" s="40">
        <v>0</v>
      </c>
      <c r="D49" s="40">
        <v>470</v>
      </c>
      <c r="E49" s="40"/>
      <c r="F49" s="40">
        <v>0</v>
      </c>
      <c r="G49" s="40"/>
    </row>
    <row r="50" spans="1:7" s="22" customFormat="1" ht="66" outlineLevel="1" x14ac:dyDescent="0.25">
      <c r="A50" s="20" t="s">
        <v>258</v>
      </c>
      <c r="B50" s="21" t="s">
        <v>259</v>
      </c>
      <c r="C50" s="40">
        <v>0</v>
      </c>
      <c r="D50" s="40">
        <v>6005</v>
      </c>
      <c r="E50" s="40"/>
      <c r="F50" s="40">
        <v>0</v>
      </c>
      <c r="G50" s="40"/>
    </row>
    <row r="51" spans="1:7" ht="26.4" outlineLevel="2" x14ac:dyDescent="0.25">
      <c r="A51" s="5" t="s">
        <v>184</v>
      </c>
      <c r="B51" s="11" t="s">
        <v>196</v>
      </c>
      <c r="C51" s="42">
        <f>C52+C53+C54+C55+C56+C57+C58+C59+C60+C61+C62+C63+C64+C65+C66+C67+C68+C69</f>
        <v>159562.5</v>
      </c>
      <c r="D51" s="42">
        <f>D52+D53+D54+D55+D56+D57+D58+D59+D60+D61+D62+D63+D64+D65+D66+D67+D68+D69</f>
        <v>83614.400000000009</v>
      </c>
      <c r="E51" s="42">
        <f t="shared" si="0"/>
        <v>52.402287504896208</v>
      </c>
      <c r="F51" s="42">
        <f>F52+F53+F54+F55+F56+F57+F58+F59+F60+F61+F62+F63+F64+F65+F66+F67+F68+F69</f>
        <v>22860.3</v>
      </c>
      <c r="G51" s="42">
        <f t="shared" si="1"/>
        <v>365.76247905758021</v>
      </c>
    </row>
    <row r="52" spans="1:7" ht="122.4" customHeight="1" outlineLevel="2" x14ac:dyDescent="0.25">
      <c r="A52" s="51" t="s">
        <v>256</v>
      </c>
      <c r="B52" s="10" t="s">
        <v>255</v>
      </c>
      <c r="C52" s="41">
        <v>0</v>
      </c>
      <c r="D52" s="53">
        <v>1117.5</v>
      </c>
      <c r="E52" s="53"/>
      <c r="F52" s="41">
        <v>0</v>
      </c>
      <c r="G52" s="41"/>
    </row>
    <row r="53" spans="1:7" ht="33" customHeight="1" outlineLevel="2" x14ac:dyDescent="0.25">
      <c r="A53" s="51" t="s">
        <v>272</v>
      </c>
      <c r="B53" s="10" t="s">
        <v>273</v>
      </c>
      <c r="C53" s="41">
        <v>0</v>
      </c>
      <c r="D53" s="41">
        <v>1391.2</v>
      </c>
      <c r="E53" s="41"/>
      <c r="F53" s="41">
        <v>1513</v>
      </c>
      <c r="G53" s="41">
        <f t="shared" si="1"/>
        <v>91.949768671513553</v>
      </c>
    </row>
    <row r="54" spans="1:7" ht="26.4" outlineLevel="2" x14ac:dyDescent="0.25">
      <c r="A54" s="8" t="s">
        <v>274</v>
      </c>
      <c r="B54" s="10" t="s">
        <v>275</v>
      </c>
      <c r="C54" s="41">
        <v>0</v>
      </c>
      <c r="D54" s="41">
        <v>0</v>
      </c>
      <c r="E54" s="41"/>
      <c r="F54" s="41">
        <v>100</v>
      </c>
      <c r="G54" s="41">
        <f t="shared" si="1"/>
        <v>0</v>
      </c>
    </row>
    <row r="55" spans="1:7" ht="20.399999999999999" outlineLevel="2" x14ac:dyDescent="0.25">
      <c r="A55" s="56" t="s">
        <v>284</v>
      </c>
      <c r="B55" s="57" t="s">
        <v>285</v>
      </c>
      <c r="C55" s="41">
        <v>0</v>
      </c>
      <c r="D55" s="41">
        <v>15068.6</v>
      </c>
      <c r="E55" s="41"/>
      <c r="F55" s="41"/>
      <c r="G55" s="41"/>
    </row>
    <row r="56" spans="1:7" ht="39.6" outlineLevel="2" x14ac:dyDescent="0.25">
      <c r="A56" s="8" t="s">
        <v>219</v>
      </c>
      <c r="B56" s="10" t="s">
        <v>263</v>
      </c>
      <c r="C56" s="41">
        <v>19287</v>
      </c>
      <c r="D56" s="41">
        <v>19287</v>
      </c>
      <c r="E56" s="41">
        <f t="shared" si="0"/>
        <v>100</v>
      </c>
      <c r="F56" s="41">
        <v>0</v>
      </c>
      <c r="G56" s="41"/>
    </row>
    <row r="57" spans="1:7" ht="26.4" outlineLevel="2" x14ac:dyDescent="0.25">
      <c r="A57" s="8" t="s">
        <v>251</v>
      </c>
      <c r="B57" s="10" t="s">
        <v>252</v>
      </c>
      <c r="C57" s="41">
        <v>0</v>
      </c>
      <c r="D57" s="41">
        <v>92.4</v>
      </c>
      <c r="E57" s="41"/>
      <c r="F57" s="41">
        <v>0</v>
      </c>
      <c r="G57" s="41"/>
    </row>
    <row r="58" spans="1:7" ht="39.6" outlineLevel="2" x14ac:dyDescent="0.25">
      <c r="A58" s="20" t="s">
        <v>278</v>
      </c>
      <c r="B58" s="21" t="s">
        <v>279</v>
      </c>
      <c r="C58" s="41">
        <v>0</v>
      </c>
      <c r="D58" s="41">
        <v>100</v>
      </c>
      <c r="E58" s="41"/>
      <c r="F58" s="41">
        <v>0</v>
      </c>
      <c r="G58" s="41"/>
    </row>
    <row r="59" spans="1:7" ht="26.4" outlineLevel="2" x14ac:dyDescent="0.25">
      <c r="A59" s="8" t="s">
        <v>192</v>
      </c>
      <c r="B59" s="9" t="s">
        <v>193</v>
      </c>
      <c r="C59" s="39">
        <v>3390.9</v>
      </c>
      <c r="D59" s="39">
        <v>1787.2</v>
      </c>
      <c r="E59" s="39">
        <f t="shared" si="0"/>
        <v>52.705771329145655</v>
      </c>
      <c r="F59" s="39">
        <v>0</v>
      </c>
      <c r="G59" s="39"/>
    </row>
    <row r="60" spans="1:7" ht="39.6" outlineLevel="2" x14ac:dyDescent="0.25">
      <c r="A60" s="8" t="s">
        <v>234</v>
      </c>
      <c r="B60" s="9" t="s">
        <v>235</v>
      </c>
      <c r="C60" s="39">
        <v>88807.6</v>
      </c>
      <c r="D60" s="39">
        <v>0</v>
      </c>
      <c r="E60" s="39">
        <f t="shared" si="0"/>
        <v>0</v>
      </c>
      <c r="F60" s="39">
        <v>0</v>
      </c>
      <c r="G60" s="39"/>
    </row>
    <row r="61" spans="1:7" ht="26.4" outlineLevel="2" x14ac:dyDescent="0.25">
      <c r="A61" s="8" t="s">
        <v>260</v>
      </c>
      <c r="B61" s="9" t="s">
        <v>261</v>
      </c>
      <c r="C61" s="39">
        <v>0</v>
      </c>
      <c r="D61" s="39">
        <v>0</v>
      </c>
      <c r="E61" s="39"/>
      <c r="F61" s="39">
        <v>1033.2</v>
      </c>
      <c r="G61" s="39">
        <f t="shared" si="1"/>
        <v>0</v>
      </c>
    </row>
    <row r="62" spans="1:7" ht="13.2" outlineLevel="2" x14ac:dyDescent="0.25">
      <c r="A62" s="8" t="s">
        <v>236</v>
      </c>
      <c r="B62" s="9" t="s">
        <v>237</v>
      </c>
      <c r="C62" s="39">
        <v>9226.1</v>
      </c>
      <c r="D62" s="39">
        <v>9017.6</v>
      </c>
      <c r="E62" s="39">
        <f t="shared" si="0"/>
        <v>97.740106870725441</v>
      </c>
      <c r="F62" s="39">
        <v>3127.7</v>
      </c>
      <c r="G62" s="39">
        <f t="shared" si="1"/>
        <v>288.31409662051988</v>
      </c>
    </row>
    <row r="63" spans="1:7" ht="26.4" outlineLevel="2" x14ac:dyDescent="0.25">
      <c r="A63" s="8" t="s">
        <v>238</v>
      </c>
      <c r="B63" s="9" t="s">
        <v>264</v>
      </c>
      <c r="C63" s="39">
        <v>31253.3</v>
      </c>
      <c r="D63" s="39">
        <f>15515.3+156.2</f>
        <v>15671.5</v>
      </c>
      <c r="E63" s="39">
        <f t="shared" si="0"/>
        <v>50.143504845888273</v>
      </c>
      <c r="F63" s="39">
        <v>0</v>
      </c>
      <c r="G63" s="39"/>
    </row>
    <row r="64" spans="1:7" ht="39.6" outlineLevel="2" x14ac:dyDescent="0.25">
      <c r="A64" s="8" t="s">
        <v>241</v>
      </c>
      <c r="B64" s="23" t="s">
        <v>265</v>
      </c>
      <c r="C64" s="39">
        <v>0</v>
      </c>
      <c r="D64" s="39">
        <v>7707</v>
      </c>
      <c r="E64" s="39"/>
      <c r="F64" s="39">
        <v>4500</v>
      </c>
      <c r="G64" s="39">
        <f t="shared" si="1"/>
        <v>171.26666666666665</v>
      </c>
    </row>
    <row r="65" spans="1:7" ht="39.6" outlineLevel="7" x14ac:dyDescent="0.25">
      <c r="A65" s="8" t="s">
        <v>172</v>
      </c>
      <c r="B65" s="9" t="s">
        <v>67</v>
      </c>
      <c r="C65" s="39">
        <v>7149.7</v>
      </c>
      <c r="D65" s="39">
        <v>6850.3</v>
      </c>
      <c r="E65" s="39">
        <f t="shared" si="0"/>
        <v>95.812411709582221</v>
      </c>
      <c r="F65" s="39">
        <v>7149.7</v>
      </c>
      <c r="G65" s="39">
        <f t="shared" si="1"/>
        <v>95.812411709582221</v>
      </c>
    </row>
    <row r="66" spans="1:7" ht="26.4" outlineLevel="7" x14ac:dyDescent="0.25">
      <c r="A66" s="24" t="s">
        <v>176</v>
      </c>
      <c r="B66" s="25" t="s">
        <v>177</v>
      </c>
      <c r="C66" s="39">
        <v>447.9</v>
      </c>
      <c r="D66" s="39">
        <v>447.9</v>
      </c>
      <c r="E66" s="39">
        <f t="shared" si="0"/>
        <v>100</v>
      </c>
      <c r="F66" s="39">
        <v>421.5</v>
      </c>
      <c r="G66" s="39">
        <f t="shared" si="1"/>
        <v>106.26334519572953</v>
      </c>
    </row>
    <row r="67" spans="1:7" ht="52.8" outlineLevel="7" x14ac:dyDescent="0.25">
      <c r="A67" s="24" t="s">
        <v>253</v>
      </c>
      <c r="B67" s="25" t="s">
        <v>254</v>
      </c>
      <c r="C67" s="39">
        <v>0</v>
      </c>
      <c r="D67" s="39">
        <v>290.3</v>
      </c>
      <c r="E67" s="39"/>
      <c r="F67" s="39">
        <v>0</v>
      </c>
      <c r="G67" s="39"/>
    </row>
    <row r="68" spans="1:7" ht="79.2" outlineLevel="7" x14ac:dyDescent="0.25">
      <c r="A68" s="24" t="s">
        <v>240</v>
      </c>
      <c r="B68" s="52" t="s">
        <v>239</v>
      </c>
      <c r="C68" s="39">
        <v>0</v>
      </c>
      <c r="D68" s="39">
        <v>142.6</v>
      </c>
      <c r="E68" s="39"/>
      <c r="F68" s="39">
        <v>172.2</v>
      </c>
      <c r="G68" s="39">
        <f t="shared" si="1"/>
        <v>82.810685249709636</v>
      </c>
    </row>
    <row r="69" spans="1:7" ht="39.6" outlineLevel="7" x14ac:dyDescent="0.25">
      <c r="A69" s="24" t="s">
        <v>247</v>
      </c>
      <c r="B69" s="52" t="s">
        <v>248</v>
      </c>
      <c r="C69" s="39">
        <v>0</v>
      </c>
      <c r="D69" s="39">
        <v>4643.3</v>
      </c>
      <c r="E69" s="39"/>
      <c r="F69" s="39">
        <v>4843</v>
      </c>
      <c r="G69" s="39">
        <f t="shared" si="1"/>
        <v>95.876522816436093</v>
      </c>
    </row>
    <row r="70" spans="1:7" ht="13.2" outlineLevel="2" x14ac:dyDescent="0.25">
      <c r="A70" s="5" t="s">
        <v>64</v>
      </c>
      <c r="B70" s="6" t="s">
        <v>197</v>
      </c>
      <c r="C70" s="38">
        <f>C71+C73+C74+C75+C76+C77+C78+C79+C80+C81+C82+C83+C84+C85+C86+C87+C88+C89+C90+C91</f>
        <v>705593.39999999991</v>
      </c>
      <c r="D70" s="38">
        <f>D71+D73+D74+D75+D76+D77+D78+D79+D80+D81+D82+D83+D84+D85+D86+D87+D88+D89+D90+D91</f>
        <v>522679</v>
      </c>
      <c r="E70" s="38">
        <f t="shared" si="0"/>
        <v>74.076514888036087</v>
      </c>
      <c r="F70" s="38">
        <f>F71+F72+F73+F74+F75+F76+F77+F78+F79+F80+F81+F82+F83+F84+F85+F86+F87+F88+F89+F90+F91</f>
        <v>522907.5</v>
      </c>
      <c r="G70" s="38">
        <f t="shared" si="1"/>
        <v>99.956302022824303</v>
      </c>
    </row>
    <row r="71" spans="1:7" s="4" customFormat="1" ht="52.8" outlineLevel="2" x14ac:dyDescent="0.25">
      <c r="A71" s="8" t="s">
        <v>157</v>
      </c>
      <c r="B71" s="10" t="s">
        <v>68</v>
      </c>
      <c r="C71" s="39">
        <v>4580.2</v>
      </c>
      <c r="D71" s="39">
        <v>3815.4</v>
      </c>
      <c r="E71" s="39">
        <f t="shared" ref="E71:E134" si="2">D71/C71*100</f>
        <v>83.302039212261477</v>
      </c>
      <c r="F71" s="39">
        <v>3358.3</v>
      </c>
      <c r="G71" s="39">
        <f t="shared" si="1"/>
        <v>113.61105321144626</v>
      </c>
    </row>
    <row r="72" spans="1:7" s="4" customFormat="1" ht="39.6" outlineLevel="2" x14ac:dyDescent="0.25">
      <c r="A72" s="8" t="s">
        <v>225</v>
      </c>
      <c r="B72" s="10" t="s">
        <v>266</v>
      </c>
      <c r="C72" s="39">
        <v>0</v>
      </c>
      <c r="D72" s="39">
        <v>0</v>
      </c>
      <c r="E72" s="39"/>
      <c r="F72" s="39">
        <v>670.9</v>
      </c>
      <c r="G72" s="39">
        <f t="shared" ref="G72:G136" si="3">D72/F72*100</f>
        <v>0</v>
      </c>
    </row>
    <row r="73" spans="1:7" s="4" customFormat="1" ht="26.4" outlineLevel="2" x14ac:dyDescent="0.25">
      <c r="A73" s="8" t="s">
        <v>158</v>
      </c>
      <c r="B73" s="10" t="s">
        <v>69</v>
      </c>
      <c r="C73" s="39">
        <v>38560</v>
      </c>
      <c r="D73" s="39">
        <v>39331.4</v>
      </c>
      <c r="E73" s="39">
        <f t="shared" si="2"/>
        <v>102.00051867219916</v>
      </c>
      <c r="F73" s="39">
        <v>34253.199999999997</v>
      </c>
      <c r="G73" s="39">
        <f t="shared" si="3"/>
        <v>114.82547615989165</v>
      </c>
    </row>
    <row r="74" spans="1:7" s="4" customFormat="1" ht="52.8" outlineLevel="2" x14ac:dyDescent="0.25">
      <c r="A74" s="8" t="s">
        <v>159</v>
      </c>
      <c r="B74" s="13" t="s">
        <v>73</v>
      </c>
      <c r="C74" s="39">
        <v>14780.4</v>
      </c>
      <c r="D74" s="39">
        <v>8490.7999999999993</v>
      </c>
      <c r="E74" s="39">
        <f t="shared" si="2"/>
        <v>57.446347866092928</v>
      </c>
      <c r="F74" s="39">
        <v>10910.7</v>
      </c>
      <c r="G74" s="39">
        <f t="shared" si="3"/>
        <v>77.820854757256626</v>
      </c>
    </row>
    <row r="75" spans="1:7" s="4" customFormat="1" ht="66" outlineLevel="2" x14ac:dyDescent="0.25">
      <c r="A75" s="8" t="s">
        <v>160</v>
      </c>
      <c r="B75" s="13" t="s">
        <v>74</v>
      </c>
      <c r="C75" s="39">
        <v>4262.3999999999996</v>
      </c>
      <c r="D75" s="39">
        <v>2700</v>
      </c>
      <c r="E75" s="39">
        <f t="shared" si="2"/>
        <v>63.344594594594604</v>
      </c>
      <c r="F75" s="39">
        <v>2500</v>
      </c>
      <c r="G75" s="39">
        <f t="shared" si="3"/>
        <v>108</v>
      </c>
    </row>
    <row r="76" spans="1:7" s="4" customFormat="1" ht="39.6" outlineLevel="2" x14ac:dyDescent="0.25">
      <c r="A76" s="8" t="s">
        <v>161</v>
      </c>
      <c r="B76" s="10" t="s">
        <v>75</v>
      </c>
      <c r="C76" s="39">
        <v>666.1</v>
      </c>
      <c r="D76" s="39">
        <v>499.6</v>
      </c>
      <c r="E76" s="39">
        <f t="shared" si="2"/>
        <v>75.003753190211683</v>
      </c>
      <c r="F76" s="39">
        <v>500.2</v>
      </c>
      <c r="G76" s="39">
        <f t="shared" si="3"/>
        <v>99.880047980807689</v>
      </c>
    </row>
    <row r="77" spans="1:7" s="4" customFormat="1" ht="26.4" outlineLevel="2" x14ac:dyDescent="0.25">
      <c r="A77" s="8" t="s">
        <v>162</v>
      </c>
      <c r="B77" s="10" t="s">
        <v>76</v>
      </c>
      <c r="C77" s="39">
        <v>687.7</v>
      </c>
      <c r="D77" s="39">
        <v>573.1</v>
      </c>
      <c r="E77" s="39">
        <f t="shared" si="2"/>
        <v>83.335756870728517</v>
      </c>
      <c r="F77" s="39">
        <v>515.79999999999995</v>
      </c>
      <c r="G77" s="39">
        <f t="shared" si="3"/>
        <v>111.10895696006205</v>
      </c>
    </row>
    <row r="78" spans="1:7" s="4" customFormat="1" ht="26.4" outlineLevel="2" x14ac:dyDescent="0.25">
      <c r="A78" s="8" t="s">
        <v>163</v>
      </c>
      <c r="B78" s="10" t="s">
        <v>77</v>
      </c>
      <c r="C78" s="39">
        <v>3311</v>
      </c>
      <c r="D78" s="39">
        <v>2483.1999999999998</v>
      </c>
      <c r="E78" s="39">
        <f t="shared" si="2"/>
        <v>74.998489882210805</v>
      </c>
      <c r="F78" s="39">
        <v>3630.6</v>
      </c>
      <c r="G78" s="39">
        <f t="shared" si="3"/>
        <v>68.396408307166851</v>
      </c>
    </row>
    <row r="79" spans="1:7" s="4" customFormat="1" ht="39.6" outlineLevel="2" x14ac:dyDescent="0.25">
      <c r="A79" s="8" t="s">
        <v>164</v>
      </c>
      <c r="B79" s="10" t="s">
        <v>178</v>
      </c>
      <c r="C79" s="39">
        <v>22180</v>
      </c>
      <c r="D79" s="39">
        <v>10069</v>
      </c>
      <c r="E79" s="39">
        <f t="shared" si="2"/>
        <v>45.396753832281334</v>
      </c>
      <c r="F79" s="39">
        <v>7997.2</v>
      </c>
      <c r="G79" s="39">
        <f t="shared" si="3"/>
        <v>125.90656729855449</v>
      </c>
    </row>
    <row r="80" spans="1:7" s="4" customFormat="1" ht="39.6" outlineLevel="2" x14ac:dyDescent="0.25">
      <c r="A80" s="8" t="s">
        <v>165</v>
      </c>
      <c r="B80" s="10" t="s">
        <v>78</v>
      </c>
      <c r="C80" s="39">
        <v>162371.1</v>
      </c>
      <c r="D80" s="39">
        <f>113569.4+852</f>
        <v>114421.4</v>
      </c>
      <c r="E80" s="39">
        <f t="shared" si="2"/>
        <v>70.469067463360162</v>
      </c>
      <c r="F80" s="39">
        <v>115584.2</v>
      </c>
      <c r="G80" s="39">
        <f t="shared" si="3"/>
        <v>98.993980146075316</v>
      </c>
    </row>
    <row r="81" spans="1:7" s="4" customFormat="1" ht="39.6" outlineLevel="2" x14ac:dyDescent="0.25">
      <c r="A81" s="8" t="s">
        <v>209</v>
      </c>
      <c r="B81" s="10" t="s">
        <v>79</v>
      </c>
      <c r="C81" s="39">
        <v>374843.1</v>
      </c>
      <c r="D81" s="39">
        <f>276329.1+12500</f>
        <v>288829.09999999998</v>
      </c>
      <c r="E81" s="39">
        <f t="shared" si="2"/>
        <v>77.053332447629415</v>
      </c>
      <c r="F81" s="39">
        <v>292267.40000000002</v>
      </c>
      <c r="G81" s="39">
        <f t="shared" si="3"/>
        <v>98.823577313104352</v>
      </c>
    </row>
    <row r="82" spans="1:7" s="4" customFormat="1" ht="39.6" outlineLevel="2" x14ac:dyDescent="0.25">
      <c r="A82" s="8" t="s">
        <v>242</v>
      </c>
      <c r="B82" s="10" t="s">
        <v>194</v>
      </c>
      <c r="C82" s="39">
        <v>30504.799999999999</v>
      </c>
      <c r="D82" s="39">
        <f>21725.2+1490</f>
        <v>23215.200000000001</v>
      </c>
      <c r="E82" s="39">
        <f t="shared" si="2"/>
        <v>76.103432902362911</v>
      </c>
      <c r="F82" s="39">
        <v>23710.6</v>
      </c>
      <c r="G82" s="39">
        <f t="shared" si="3"/>
        <v>97.91063912343003</v>
      </c>
    </row>
    <row r="83" spans="1:7" s="4" customFormat="1" ht="66" outlineLevel="2" x14ac:dyDescent="0.25">
      <c r="A83" s="8" t="s">
        <v>166</v>
      </c>
      <c r="B83" s="13" t="s">
        <v>80</v>
      </c>
      <c r="C83" s="39">
        <v>99.6</v>
      </c>
      <c r="D83" s="39">
        <v>80</v>
      </c>
      <c r="E83" s="39">
        <f t="shared" si="2"/>
        <v>80.321285140562253</v>
      </c>
      <c r="F83" s="39">
        <v>90</v>
      </c>
      <c r="G83" s="39">
        <f t="shared" si="3"/>
        <v>88.888888888888886</v>
      </c>
    </row>
    <row r="84" spans="1:7" s="4" customFormat="1" ht="66" outlineLevel="2" x14ac:dyDescent="0.25">
      <c r="A84" s="8" t="s">
        <v>173</v>
      </c>
      <c r="B84" s="13" t="s">
        <v>81</v>
      </c>
      <c r="C84" s="39">
        <v>2323.1999999999998</v>
      </c>
      <c r="D84" s="39">
        <v>595.1</v>
      </c>
      <c r="E84" s="39">
        <f t="shared" si="2"/>
        <v>25.615530303030305</v>
      </c>
      <c r="F84" s="39">
        <v>635.6</v>
      </c>
      <c r="G84" s="39">
        <f t="shared" si="3"/>
        <v>93.628067967275015</v>
      </c>
    </row>
    <row r="85" spans="1:7" s="4" customFormat="1" ht="52.8" outlineLevel="3" x14ac:dyDescent="0.25">
      <c r="A85" s="8" t="s">
        <v>174</v>
      </c>
      <c r="B85" s="13" t="s">
        <v>82</v>
      </c>
      <c r="C85" s="39">
        <v>228</v>
      </c>
      <c r="D85" s="39">
        <v>228</v>
      </c>
      <c r="E85" s="39">
        <f t="shared" si="2"/>
        <v>100</v>
      </c>
      <c r="F85" s="39">
        <v>314</v>
      </c>
      <c r="G85" s="39">
        <f t="shared" si="3"/>
        <v>72.611464968152859</v>
      </c>
    </row>
    <row r="86" spans="1:7" s="4" customFormat="1" ht="39.6" outlineLevel="7" x14ac:dyDescent="0.25">
      <c r="A86" s="12" t="s">
        <v>167</v>
      </c>
      <c r="B86" s="10" t="s">
        <v>83</v>
      </c>
      <c r="C86" s="39">
        <v>888.7</v>
      </c>
      <c r="D86" s="40">
        <v>666.2</v>
      </c>
      <c r="E86" s="40">
        <f t="shared" si="2"/>
        <v>74.963429728817374</v>
      </c>
      <c r="F86" s="39">
        <v>671.4</v>
      </c>
      <c r="G86" s="39">
        <f t="shared" si="3"/>
        <v>99.225498957402465</v>
      </c>
    </row>
    <row r="87" spans="1:7" s="4" customFormat="1" ht="39.6" outlineLevel="3" x14ac:dyDescent="0.25">
      <c r="A87" s="8" t="s">
        <v>168</v>
      </c>
      <c r="B87" s="10" t="s">
        <v>84</v>
      </c>
      <c r="C87" s="39">
        <v>580.70000000000005</v>
      </c>
      <c r="D87" s="39">
        <v>435.5</v>
      </c>
      <c r="E87" s="39">
        <f t="shared" si="2"/>
        <v>74.995694851041833</v>
      </c>
      <c r="F87" s="39">
        <v>435.4</v>
      </c>
      <c r="G87" s="39">
        <f t="shared" si="3"/>
        <v>100.02296738631145</v>
      </c>
    </row>
    <row r="88" spans="1:7" s="4" customFormat="1" ht="26.4" outlineLevel="2" x14ac:dyDescent="0.25">
      <c r="A88" s="8" t="s">
        <v>171</v>
      </c>
      <c r="B88" s="10" t="s">
        <v>72</v>
      </c>
      <c r="C88" s="39">
        <v>20318</v>
      </c>
      <c r="D88" s="39">
        <v>13700</v>
      </c>
      <c r="E88" s="39">
        <f t="shared" si="2"/>
        <v>67.42789644650064</v>
      </c>
      <c r="F88" s="39">
        <v>13600</v>
      </c>
      <c r="G88" s="39">
        <f t="shared" si="3"/>
        <v>100.73529411764706</v>
      </c>
    </row>
    <row r="89" spans="1:7" s="4" customFormat="1" ht="39.6" outlineLevel="2" x14ac:dyDescent="0.25">
      <c r="A89" s="8" t="s">
        <v>170</v>
      </c>
      <c r="B89" s="10" t="s">
        <v>70</v>
      </c>
      <c r="C89" s="39">
        <v>10147</v>
      </c>
      <c r="D89" s="39">
        <v>6800</v>
      </c>
      <c r="E89" s="39">
        <f t="shared" si="2"/>
        <v>67.014881245688386</v>
      </c>
      <c r="F89" s="39">
        <v>7462</v>
      </c>
      <c r="G89" s="39">
        <f t="shared" si="3"/>
        <v>91.128383811310641</v>
      </c>
    </row>
    <row r="90" spans="1:7" s="4" customFormat="1" ht="52.8" outlineLevel="2" x14ac:dyDescent="0.25">
      <c r="A90" s="8" t="s">
        <v>169</v>
      </c>
      <c r="B90" s="13" t="s">
        <v>71</v>
      </c>
      <c r="C90" s="39">
        <v>12715.4</v>
      </c>
      <c r="D90" s="39">
        <v>4200</v>
      </c>
      <c r="E90" s="39">
        <f t="shared" si="2"/>
        <v>33.030813029869293</v>
      </c>
      <c r="F90" s="39">
        <v>3800</v>
      </c>
      <c r="G90" s="39">
        <f t="shared" si="3"/>
        <v>110.5263157894737</v>
      </c>
    </row>
    <row r="91" spans="1:7" s="4" customFormat="1" ht="52.8" outlineLevel="2" x14ac:dyDescent="0.25">
      <c r="A91" s="8" t="s">
        <v>220</v>
      </c>
      <c r="B91" s="13" t="s">
        <v>221</v>
      </c>
      <c r="C91" s="39">
        <v>1546</v>
      </c>
      <c r="D91" s="39">
        <v>1546</v>
      </c>
      <c r="E91" s="39">
        <f t="shared" si="2"/>
        <v>100</v>
      </c>
      <c r="F91" s="39">
        <v>0</v>
      </c>
      <c r="G91" s="39"/>
    </row>
    <row r="92" spans="1:7" s="27" customFormat="1" ht="13.2" outlineLevel="2" x14ac:dyDescent="0.25">
      <c r="A92" s="5" t="s">
        <v>231</v>
      </c>
      <c r="B92" s="26" t="s">
        <v>230</v>
      </c>
      <c r="C92" s="38">
        <f>C93+C94+C95</f>
        <v>0</v>
      </c>
      <c r="D92" s="38">
        <f>D93+D94+D95</f>
        <v>217.8</v>
      </c>
      <c r="E92" s="38"/>
      <c r="F92" s="38">
        <f>F93+F94+F95</f>
        <v>94</v>
      </c>
      <c r="G92" s="38">
        <f t="shared" si="3"/>
        <v>231.7021276595745</v>
      </c>
    </row>
    <row r="93" spans="1:7" s="4" customFormat="1" ht="39.6" outlineLevel="2" x14ac:dyDescent="0.25">
      <c r="A93" s="8" t="s">
        <v>229</v>
      </c>
      <c r="B93" s="13" t="s">
        <v>267</v>
      </c>
      <c r="C93" s="39">
        <v>0</v>
      </c>
      <c r="D93" s="39">
        <v>50.1</v>
      </c>
      <c r="E93" s="39"/>
      <c r="F93" s="39">
        <v>94</v>
      </c>
      <c r="G93" s="39">
        <f t="shared" si="3"/>
        <v>53.297872340425535</v>
      </c>
    </row>
    <row r="94" spans="1:7" ht="19.8" customHeight="1" outlineLevel="2" x14ac:dyDescent="0.25">
      <c r="A94" s="56" t="s">
        <v>280</v>
      </c>
      <c r="B94" s="58" t="s">
        <v>281</v>
      </c>
      <c r="C94" s="41">
        <v>0</v>
      </c>
      <c r="D94" s="41">
        <v>100</v>
      </c>
      <c r="E94" s="41"/>
      <c r="F94" s="41">
        <v>0</v>
      </c>
      <c r="G94" s="41"/>
    </row>
    <row r="95" spans="1:7" ht="18" customHeight="1" outlineLevel="2" x14ac:dyDescent="0.25">
      <c r="A95" s="56" t="s">
        <v>282</v>
      </c>
      <c r="B95" s="58" t="s">
        <v>283</v>
      </c>
      <c r="C95" s="41">
        <v>0</v>
      </c>
      <c r="D95" s="41">
        <v>67.7</v>
      </c>
      <c r="E95" s="41"/>
      <c r="F95" s="41">
        <v>0</v>
      </c>
      <c r="G95" s="41"/>
    </row>
    <row r="96" spans="1:7" s="27" customFormat="1" ht="13.2" outlineLevel="2" x14ac:dyDescent="0.25">
      <c r="A96" s="5" t="s">
        <v>227</v>
      </c>
      <c r="B96" s="26" t="s">
        <v>226</v>
      </c>
      <c r="C96" s="38">
        <v>37</v>
      </c>
      <c r="D96" s="38">
        <v>590.4</v>
      </c>
      <c r="E96" s="38">
        <f t="shared" si="2"/>
        <v>1595.6756756756756</v>
      </c>
      <c r="F96" s="38">
        <v>86</v>
      </c>
      <c r="G96" s="38">
        <f t="shared" si="3"/>
        <v>686.51162790697663</v>
      </c>
    </row>
    <row r="97" spans="1:8" s="7" customFormat="1" ht="26.4" outlineLevel="1" x14ac:dyDescent="0.25">
      <c r="A97" s="5" t="s">
        <v>276</v>
      </c>
      <c r="B97" s="59" t="s">
        <v>277</v>
      </c>
      <c r="C97" s="38">
        <v>0</v>
      </c>
      <c r="D97" s="38">
        <v>0</v>
      </c>
      <c r="E97" s="38"/>
      <c r="F97" s="38">
        <v>3.9</v>
      </c>
      <c r="G97" s="38">
        <f t="shared" si="3"/>
        <v>0</v>
      </c>
    </row>
    <row r="98" spans="1:8" s="7" customFormat="1" ht="26.4" outlineLevel="1" x14ac:dyDescent="0.25">
      <c r="A98" s="5" t="s">
        <v>65</v>
      </c>
      <c r="B98" s="11" t="s">
        <v>66</v>
      </c>
      <c r="C98" s="38">
        <v>0</v>
      </c>
      <c r="D98" s="38">
        <v>-1128.0999999999999</v>
      </c>
      <c r="E98" s="38"/>
      <c r="F98" s="38">
        <v>-227.2</v>
      </c>
      <c r="G98" s="38">
        <f t="shared" si="3"/>
        <v>496.52288732394362</v>
      </c>
    </row>
    <row r="99" spans="1:8" ht="13.2" x14ac:dyDescent="0.25">
      <c r="A99" s="30" t="s">
        <v>0</v>
      </c>
      <c r="B99" s="31" t="s">
        <v>155</v>
      </c>
      <c r="C99" s="54">
        <f>C6+C43</f>
        <v>1666918.5999999999</v>
      </c>
      <c r="D99" s="54">
        <f>D6+D43</f>
        <v>1129515.2</v>
      </c>
      <c r="E99" s="54">
        <f t="shared" si="2"/>
        <v>67.760669297229043</v>
      </c>
      <c r="F99" s="54">
        <f>F6+F43</f>
        <v>1074538.6000000001</v>
      </c>
      <c r="G99" s="54">
        <f t="shared" si="3"/>
        <v>105.11629828840023</v>
      </c>
    </row>
    <row r="100" spans="1:8" s="7" customFormat="1" ht="13.2" x14ac:dyDescent="0.25">
      <c r="A100" s="32"/>
      <c r="B100" s="33" t="s">
        <v>86</v>
      </c>
      <c r="C100" s="43"/>
      <c r="D100" s="43"/>
      <c r="E100" s="43"/>
      <c r="F100" s="43"/>
      <c r="G100" s="43"/>
    </row>
    <row r="101" spans="1:8" s="7" customFormat="1" ht="13.2" outlineLevel="3" x14ac:dyDescent="0.25">
      <c r="A101" s="5" t="s">
        <v>87</v>
      </c>
      <c r="B101" s="6" t="s">
        <v>88</v>
      </c>
      <c r="C101" s="38">
        <f>C102+C104+C106+C110+C113+C114+C112+C108</f>
        <v>216688.4</v>
      </c>
      <c r="D101" s="38">
        <f t="shared" ref="D101:F101" si="4">D102+D104+D106+D110+D113+D114+D112+D108</f>
        <v>142158.59999999998</v>
      </c>
      <c r="E101" s="38">
        <f t="shared" si="2"/>
        <v>65.605080844198397</v>
      </c>
      <c r="F101" s="38">
        <f t="shared" si="4"/>
        <v>117823.49999999999</v>
      </c>
      <c r="G101" s="38">
        <f t="shared" si="3"/>
        <v>120.65385937440323</v>
      </c>
    </row>
    <row r="102" spans="1:8" ht="26.4" outlineLevel="3" x14ac:dyDescent="0.25">
      <c r="A102" s="8" t="s">
        <v>89</v>
      </c>
      <c r="B102" s="9" t="s">
        <v>90</v>
      </c>
      <c r="C102" s="39">
        <v>1713.2</v>
      </c>
      <c r="D102" s="39">
        <v>1102.4000000000001</v>
      </c>
      <c r="E102" s="39">
        <f t="shared" si="2"/>
        <v>64.347420032687381</v>
      </c>
      <c r="F102" s="39">
        <v>904.8</v>
      </c>
      <c r="G102" s="39">
        <f t="shared" si="3"/>
        <v>121.83908045977012</v>
      </c>
    </row>
    <row r="103" spans="1:8" s="28" customFormat="1" ht="13.2" outlineLevel="3" x14ac:dyDescent="0.25">
      <c r="A103" s="34"/>
      <c r="B103" s="35" t="s">
        <v>91</v>
      </c>
      <c r="C103" s="44">
        <v>1713.2</v>
      </c>
      <c r="D103" s="44">
        <v>1102.4000000000001</v>
      </c>
      <c r="E103" s="44">
        <f t="shared" si="2"/>
        <v>64.347420032687381</v>
      </c>
      <c r="F103" s="44">
        <v>904.8</v>
      </c>
      <c r="G103" s="44">
        <f t="shared" si="3"/>
        <v>121.83908045977012</v>
      </c>
      <c r="H103" s="36"/>
    </row>
    <row r="104" spans="1:8" ht="39.6" outlineLevel="3" x14ac:dyDescent="0.25">
      <c r="A104" s="8" t="s">
        <v>92</v>
      </c>
      <c r="B104" s="9" t="s">
        <v>93</v>
      </c>
      <c r="C104" s="39">
        <v>1847.5</v>
      </c>
      <c r="D104" s="39">
        <v>1160.7</v>
      </c>
      <c r="E104" s="39">
        <f t="shared" si="2"/>
        <v>62.825439783491213</v>
      </c>
      <c r="F104" s="39">
        <v>1106.8</v>
      </c>
      <c r="G104" s="39">
        <f t="shared" si="3"/>
        <v>104.86989519335022</v>
      </c>
    </row>
    <row r="105" spans="1:8" s="28" customFormat="1" ht="13.2" outlineLevel="3" x14ac:dyDescent="0.25">
      <c r="A105" s="34"/>
      <c r="B105" s="35" t="s">
        <v>91</v>
      </c>
      <c r="C105" s="44">
        <v>1376.8</v>
      </c>
      <c r="D105" s="44">
        <v>931.7</v>
      </c>
      <c r="E105" s="44">
        <f t="shared" si="2"/>
        <v>67.671411969785012</v>
      </c>
      <c r="F105" s="44">
        <v>877.5</v>
      </c>
      <c r="G105" s="44">
        <f t="shared" si="3"/>
        <v>106.17663817663818</v>
      </c>
    </row>
    <row r="106" spans="1:8" ht="39.6" outlineLevel="3" x14ac:dyDescent="0.25">
      <c r="A106" s="8" t="s">
        <v>94</v>
      </c>
      <c r="B106" s="9" t="s">
        <v>95</v>
      </c>
      <c r="C106" s="39">
        <v>54924.9</v>
      </c>
      <c r="D106" s="39">
        <v>37039.9</v>
      </c>
      <c r="E106" s="39">
        <f t="shared" si="2"/>
        <v>67.437355370697077</v>
      </c>
      <c r="F106" s="39">
        <v>32682.799999999999</v>
      </c>
      <c r="G106" s="39">
        <f t="shared" si="3"/>
        <v>113.3314771072246</v>
      </c>
    </row>
    <row r="107" spans="1:8" s="28" customFormat="1" ht="13.2" outlineLevel="3" x14ac:dyDescent="0.25">
      <c r="A107" s="34"/>
      <c r="B107" s="35" t="s">
        <v>91</v>
      </c>
      <c r="C107" s="44">
        <v>47392.6</v>
      </c>
      <c r="D107" s="44">
        <v>32623.3</v>
      </c>
      <c r="E107" s="44">
        <f t="shared" si="2"/>
        <v>68.836274017462642</v>
      </c>
      <c r="F107" s="44">
        <v>28608.7</v>
      </c>
      <c r="G107" s="44">
        <f t="shared" si="3"/>
        <v>114.03279421994009</v>
      </c>
    </row>
    <row r="108" spans="1:8" s="28" customFormat="1" ht="13.2" outlineLevel="3" x14ac:dyDescent="0.25">
      <c r="A108" s="8" t="s">
        <v>200</v>
      </c>
      <c r="B108" s="9" t="s">
        <v>199</v>
      </c>
      <c r="C108" s="39">
        <v>0</v>
      </c>
      <c r="D108" s="39">
        <v>0</v>
      </c>
      <c r="E108" s="39"/>
      <c r="F108" s="39">
        <v>595.20000000000005</v>
      </c>
      <c r="G108" s="39">
        <f t="shared" si="3"/>
        <v>0</v>
      </c>
    </row>
    <row r="109" spans="1:8" s="28" customFormat="1" ht="13.2" outlineLevel="3" x14ac:dyDescent="0.25">
      <c r="A109" s="34"/>
      <c r="B109" s="35" t="s">
        <v>91</v>
      </c>
      <c r="C109" s="44">
        <v>0</v>
      </c>
      <c r="D109" s="44">
        <v>0</v>
      </c>
      <c r="E109" s="44"/>
      <c r="F109" s="44">
        <v>15.9</v>
      </c>
      <c r="G109" s="44">
        <f t="shared" si="3"/>
        <v>0</v>
      </c>
    </row>
    <row r="110" spans="1:8" ht="26.4" outlineLevel="3" x14ac:dyDescent="0.25">
      <c r="A110" s="8" t="s">
        <v>96</v>
      </c>
      <c r="B110" s="9" t="s">
        <v>97</v>
      </c>
      <c r="C110" s="39">
        <v>9202</v>
      </c>
      <c r="D110" s="39">
        <v>6059.2</v>
      </c>
      <c r="E110" s="39">
        <f t="shared" si="2"/>
        <v>65.846555096718106</v>
      </c>
      <c r="F110" s="39">
        <v>6400.2</v>
      </c>
      <c r="G110" s="39">
        <f t="shared" si="3"/>
        <v>94.672041498703166</v>
      </c>
    </row>
    <row r="111" spans="1:8" s="28" customFormat="1" ht="13.2" outlineLevel="3" x14ac:dyDescent="0.25">
      <c r="A111" s="34"/>
      <c r="B111" s="35" t="s">
        <v>91</v>
      </c>
      <c r="C111" s="44">
        <v>8308.1</v>
      </c>
      <c r="D111" s="44">
        <v>5575.2</v>
      </c>
      <c r="E111" s="44">
        <f t="shared" si="2"/>
        <v>67.105595743912559</v>
      </c>
      <c r="F111" s="44">
        <v>5973.3</v>
      </c>
      <c r="G111" s="44">
        <f t="shared" si="3"/>
        <v>93.335342273115359</v>
      </c>
    </row>
    <row r="112" spans="1:8" s="28" customFormat="1" ht="13.2" hidden="1" outlineLevel="3" x14ac:dyDescent="0.25">
      <c r="A112" s="8" t="s">
        <v>181</v>
      </c>
      <c r="B112" s="9" t="s">
        <v>182</v>
      </c>
      <c r="C112" s="39">
        <v>0</v>
      </c>
      <c r="D112" s="39">
        <v>0</v>
      </c>
      <c r="E112" s="39" t="e">
        <f t="shared" si="2"/>
        <v>#DIV/0!</v>
      </c>
      <c r="F112" s="39">
        <v>0</v>
      </c>
      <c r="G112" s="39" t="e">
        <f t="shared" si="3"/>
        <v>#DIV/0!</v>
      </c>
    </row>
    <row r="113" spans="1:7" ht="13.2" outlineLevel="3" x14ac:dyDescent="0.25">
      <c r="A113" s="8" t="s">
        <v>98</v>
      </c>
      <c r="B113" s="9" t="s">
        <v>99</v>
      </c>
      <c r="C113" s="39">
        <v>500</v>
      </c>
      <c r="D113" s="39">
        <v>0</v>
      </c>
      <c r="E113" s="39">
        <f t="shared" si="2"/>
        <v>0</v>
      </c>
      <c r="F113" s="39">
        <v>0</v>
      </c>
      <c r="G113" s="39"/>
    </row>
    <row r="114" spans="1:7" ht="13.2" outlineLevel="3" x14ac:dyDescent="0.25">
      <c r="A114" s="8" t="s">
        <v>100</v>
      </c>
      <c r="B114" s="9" t="s">
        <v>101</v>
      </c>
      <c r="C114" s="39">
        <v>148500.79999999999</v>
      </c>
      <c r="D114" s="39">
        <v>96796.4</v>
      </c>
      <c r="E114" s="39">
        <f t="shared" si="2"/>
        <v>65.182409791731772</v>
      </c>
      <c r="F114" s="39">
        <v>76133.7</v>
      </c>
      <c r="G114" s="39">
        <f t="shared" si="3"/>
        <v>127.14001815227685</v>
      </c>
    </row>
    <row r="115" spans="1:7" s="28" customFormat="1" ht="13.2" outlineLevel="3" x14ac:dyDescent="0.25">
      <c r="A115" s="34"/>
      <c r="B115" s="35" t="s">
        <v>91</v>
      </c>
      <c r="C115" s="44">
        <v>109581.8</v>
      </c>
      <c r="D115" s="44">
        <v>75629.7</v>
      </c>
      <c r="E115" s="44">
        <f t="shared" si="2"/>
        <v>69.016661525910322</v>
      </c>
      <c r="F115" s="44">
        <v>56181.4</v>
      </c>
      <c r="G115" s="44">
        <f t="shared" si="3"/>
        <v>134.61697287714438</v>
      </c>
    </row>
    <row r="116" spans="1:7" s="7" customFormat="1" ht="13.2" outlineLevel="3" x14ac:dyDescent="0.25">
      <c r="A116" s="5" t="s">
        <v>102</v>
      </c>
      <c r="B116" s="6" t="s">
        <v>103</v>
      </c>
      <c r="C116" s="38">
        <f>C118+C120</f>
        <v>14707.7</v>
      </c>
      <c r="D116" s="38">
        <f>D118+D120</f>
        <v>8117.2999999999993</v>
      </c>
      <c r="E116" s="38">
        <f t="shared" si="2"/>
        <v>55.190818414843925</v>
      </c>
      <c r="F116" s="38">
        <f>F118+F120</f>
        <v>6806.9000000000005</v>
      </c>
      <c r="G116" s="38">
        <f t="shared" si="3"/>
        <v>119.25105407748018</v>
      </c>
    </row>
    <row r="117" spans="1:7" s="28" customFormat="1" ht="13.2" outlineLevel="3" x14ac:dyDescent="0.25">
      <c r="A117" s="34"/>
      <c r="B117" s="35" t="s">
        <v>91</v>
      </c>
      <c r="C117" s="44">
        <f>C119+C121</f>
        <v>5842.9</v>
      </c>
      <c r="D117" s="44">
        <f>D119+D121</f>
        <v>4344.8</v>
      </c>
      <c r="E117" s="44">
        <f t="shared" si="2"/>
        <v>74.360334765270679</v>
      </c>
      <c r="F117" s="44">
        <v>4268.3</v>
      </c>
      <c r="G117" s="44">
        <f t="shared" si="3"/>
        <v>101.79228264180118</v>
      </c>
    </row>
    <row r="118" spans="1:7" ht="26.4" outlineLevel="3" x14ac:dyDescent="0.25">
      <c r="A118" s="8" t="s">
        <v>104</v>
      </c>
      <c r="B118" s="9" t="s">
        <v>105</v>
      </c>
      <c r="C118" s="39">
        <v>7767.1</v>
      </c>
      <c r="D118" s="39">
        <v>3287.9</v>
      </c>
      <c r="E118" s="39">
        <f t="shared" si="2"/>
        <v>42.331114573006658</v>
      </c>
      <c r="F118" s="39">
        <v>1955.8</v>
      </c>
      <c r="G118" s="39">
        <f t="shared" si="3"/>
        <v>168.11023622047244</v>
      </c>
    </row>
    <row r="119" spans="1:7" s="28" customFormat="1" ht="13.2" outlineLevel="3" x14ac:dyDescent="0.25">
      <c r="A119" s="34"/>
      <c r="B119" s="35" t="s">
        <v>91</v>
      </c>
      <c r="C119" s="44">
        <v>937.2</v>
      </c>
      <c r="D119" s="44">
        <v>534.29999999999995</v>
      </c>
      <c r="E119" s="44">
        <f t="shared" si="2"/>
        <v>57.010243277848907</v>
      </c>
      <c r="F119" s="44">
        <v>547.29999999999995</v>
      </c>
      <c r="G119" s="44">
        <f t="shared" si="3"/>
        <v>97.62470308788599</v>
      </c>
    </row>
    <row r="120" spans="1:7" ht="26.4" outlineLevel="3" x14ac:dyDescent="0.25">
      <c r="A120" s="8" t="s">
        <v>106</v>
      </c>
      <c r="B120" s="9" t="s">
        <v>107</v>
      </c>
      <c r="C120" s="39">
        <v>6940.6</v>
      </c>
      <c r="D120" s="39">
        <v>4829.3999999999996</v>
      </c>
      <c r="E120" s="39">
        <f t="shared" si="2"/>
        <v>69.581880529060882</v>
      </c>
      <c r="F120" s="39">
        <v>4851.1000000000004</v>
      </c>
      <c r="G120" s="39">
        <f t="shared" si="3"/>
        <v>99.552678773886313</v>
      </c>
    </row>
    <row r="121" spans="1:7" s="28" customFormat="1" ht="13.2" outlineLevel="3" x14ac:dyDescent="0.25">
      <c r="A121" s="34"/>
      <c r="B121" s="35" t="s">
        <v>91</v>
      </c>
      <c r="C121" s="44">
        <v>4905.7</v>
      </c>
      <c r="D121" s="44">
        <v>3810.5</v>
      </c>
      <c r="E121" s="44">
        <f t="shared" si="2"/>
        <v>77.67494954848442</v>
      </c>
      <c r="F121" s="44">
        <v>3721</v>
      </c>
      <c r="G121" s="44">
        <f t="shared" si="3"/>
        <v>102.40526740123623</v>
      </c>
    </row>
    <row r="122" spans="1:7" s="7" customFormat="1" ht="13.2" outlineLevel="3" x14ac:dyDescent="0.25">
      <c r="A122" s="5" t="s">
        <v>108</v>
      </c>
      <c r="B122" s="6" t="s">
        <v>109</v>
      </c>
      <c r="C122" s="38">
        <f>C123+C124+C126</f>
        <v>115462.6</v>
      </c>
      <c r="D122" s="38">
        <f>D123+D124+D126</f>
        <v>70349.100000000006</v>
      </c>
      <c r="E122" s="38">
        <f t="shared" si="2"/>
        <v>60.928040768179478</v>
      </c>
      <c r="F122" s="38">
        <f>F123+F124+F126</f>
        <v>30429.100000000002</v>
      </c>
      <c r="G122" s="38">
        <f t="shared" si="3"/>
        <v>231.19020937194986</v>
      </c>
    </row>
    <row r="123" spans="1:7" ht="13.2" outlineLevel="3" x14ac:dyDescent="0.25">
      <c r="A123" s="8" t="s">
        <v>110</v>
      </c>
      <c r="B123" s="9" t="s">
        <v>111</v>
      </c>
      <c r="C123" s="39">
        <v>1774</v>
      </c>
      <c r="D123" s="39">
        <v>72.5</v>
      </c>
      <c r="E123" s="39">
        <f t="shared" si="2"/>
        <v>4.0868094701240132</v>
      </c>
      <c r="F123" s="39">
        <v>72.400000000000006</v>
      </c>
      <c r="G123" s="39">
        <f t="shared" si="3"/>
        <v>100.13812154696132</v>
      </c>
    </row>
    <row r="124" spans="1:7" ht="13.2" outlineLevel="3" x14ac:dyDescent="0.25">
      <c r="A124" s="8" t="s">
        <v>112</v>
      </c>
      <c r="B124" s="9" t="s">
        <v>113</v>
      </c>
      <c r="C124" s="39">
        <v>109523.6</v>
      </c>
      <c r="D124" s="39">
        <v>70276.600000000006</v>
      </c>
      <c r="E124" s="39">
        <f t="shared" si="2"/>
        <v>64.16571405614863</v>
      </c>
      <c r="F124" s="39">
        <v>30356.7</v>
      </c>
      <c r="G124" s="39">
        <f t="shared" si="3"/>
        <v>231.50276545210778</v>
      </c>
    </row>
    <row r="125" spans="1:7" s="28" customFormat="1" ht="13.2" outlineLevel="3" x14ac:dyDescent="0.25">
      <c r="A125" s="34"/>
      <c r="B125" s="35" t="s">
        <v>91</v>
      </c>
      <c r="C125" s="44">
        <v>21919.8</v>
      </c>
      <c r="D125" s="44">
        <v>15177.5</v>
      </c>
      <c r="E125" s="44">
        <f t="shared" si="2"/>
        <v>69.241051469447711</v>
      </c>
      <c r="F125" s="44">
        <v>13517.4</v>
      </c>
      <c r="G125" s="44">
        <f t="shared" si="3"/>
        <v>112.28120792460088</v>
      </c>
    </row>
    <row r="126" spans="1:7" ht="13.2" outlineLevel="3" x14ac:dyDescent="0.25">
      <c r="A126" s="8" t="s">
        <v>114</v>
      </c>
      <c r="B126" s="9" t="s">
        <v>115</v>
      </c>
      <c r="C126" s="39">
        <v>4165</v>
      </c>
      <c r="D126" s="39">
        <v>0</v>
      </c>
      <c r="E126" s="39">
        <f t="shared" si="2"/>
        <v>0</v>
      </c>
      <c r="F126" s="39">
        <v>0</v>
      </c>
      <c r="G126" s="39"/>
    </row>
    <row r="127" spans="1:7" s="7" customFormat="1" ht="13.2" outlineLevel="3" x14ac:dyDescent="0.25">
      <c r="A127" s="5" t="s">
        <v>116</v>
      </c>
      <c r="B127" s="6" t="s">
        <v>117</v>
      </c>
      <c r="C127" s="38">
        <f>C129+C130+C131+C132</f>
        <v>140896.59999999998</v>
      </c>
      <c r="D127" s="38">
        <f>D129+D130+D131+D132</f>
        <v>76697.8</v>
      </c>
      <c r="E127" s="38">
        <f t="shared" si="2"/>
        <v>54.435522219840657</v>
      </c>
      <c r="F127" s="38">
        <f>F129+F130+F131+F132</f>
        <v>65153.799999999996</v>
      </c>
      <c r="G127" s="38">
        <f t="shared" si="3"/>
        <v>117.71807630560306</v>
      </c>
    </row>
    <row r="128" spans="1:7" s="28" customFormat="1" ht="13.2" outlineLevel="3" x14ac:dyDescent="0.25">
      <c r="A128" s="34"/>
      <c r="B128" s="35" t="s">
        <v>91</v>
      </c>
      <c r="C128" s="44">
        <v>29057.8</v>
      </c>
      <c r="D128" s="44">
        <v>22271.9</v>
      </c>
      <c r="E128" s="44">
        <f t="shared" si="2"/>
        <v>76.64688999167177</v>
      </c>
      <c r="F128" s="44">
        <v>19876.099999999999</v>
      </c>
      <c r="G128" s="44">
        <f t="shared" si="3"/>
        <v>112.0536725011446</v>
      </c>
    </row>
    <row r="129" spans="1:7" ht="13.2" outlineLevel="3" x14ac:dyDescent="0.25">
      <c r="A129" s="8" t="s">
        <v>118</v>
      </c>
      <c r="B129" s="9" t="s">
        <v>119</v>
      </c>
      <c r="C129" s="39">
        <v>943</v>
      </c>
      <c r="D129" s="39">
        <v>594.1</v>
      </c>
      <c r="E129" s="39">
        <f t="shared" si="2"/>
        <v>63.001060445387068</v>
      </c>
      <c r="F129" s="39">
        <v>451.3</v>
      </c>
      <c r="G129" s="39">
        <f t="shared" si="3"/>
        <v>131.64192333259473</v>
      </c>
    </row>
    <row r="130" spans="1:7" ht="13.2" outlineLevel="3" x14ac:dyDescent="0.25">
      <c r="A130" s="8" t="s">
        <v>120</v>
      </c>
      <c r="B130" s="9" t="s">
        <v>121</v>
      </c>
      <c r="C130" s="39">
        <v>18890.3</v>
      </c>
      <c r="D130" s="39">
        <v>11645</v>
      </c>
      <c r="E130" s="39">
        <f t="shared" si="2"/>
        <v>61.645394726393974</v>
      </c>
      <c r="F130" s="39">
        <v>18895.2</v>
      </c>
      <c r="G130" s="39">
        <f t="shared" si="3"/>
        <v>61.629408527033313</v>
      </c>
    </row>
    <row r="131" spans="1:7" ht="13.2" outlineLevel="3" x14ac:dyDescent="0.25">
      <c r="A131" s="8" t="s">
        <v>122</v>
      </c>
      <c r="B131" s="9" t="s">
        <v>123</v>
      </c>
      <c r="C131" s="39">
        <v>111256</v>
      </c>
      <c r="D131" s="39">
        <v>57951.3</v>
      </c>
      <c r="E131" s="39">
        <f t="shared" si="2"/>
        <v>52.088246926008487</v>
      </c>
      <c r="F131" s="39">
        <v>39108.699999999997</v>
      </c>
      <c r="G131" s="39">
        <f t="shared" si="3"/>
        <v>148.18007246469458</v>
      </c>
    </row>
    <row r="132" spans="1:7" ht="13.2" outlineLevel="3" x14ac:dyDescent="0.25">
      <c r="A132" s="8" t="s">
        <v>124</v>
      </c>
      <c r="B132" s="9" t="s">
        <v>125</v>
      </c>
      <c r="C132" s="39">
        <v>9807.2999999999993</v>
      </c>
      <c r="D132" s="39">
        <v>6507.4</v>
      </c>
      <c r="E132" s="39">
        <f t="shared" si="2"/>
        <v>66.352614888909272</v>
      </c>
      <c r="F132" s="39">
        <v>6698.6</v>
      </c>
      <c r="G132" s="39">
        <f t="shared" si="3"/>
        <v>97.145672230018192</v>
      </c>
    </row>
    <row r="133" spans="1:7" s="28" customFormat="1" ht="13.2" outlineLevel="3" x14ac:dyDescent="0.25">
      <c r="A133" s="34"/>
      <c r="B133" s="35" t="s">
        <v>91</v>
      </c>
      <c r="C133" s="44">
        <v>8758.7000000000007</v>
      </c>
      <c r="D133" s="44">
        <v>5958.3</v>
      </c>
      <c r="E133" s="44">
        <f t="shared" si="2"/>
        <v>68.02721865116969</v>
      </c>
      <c r="F133" s="44">
        <v>6214.7</v>
      </c>
      <c r="G133" s="44">
        <f t="shared" si="3"/>
        <v>95.874298035303397</v>
      </c>
    </row>
    <row r="134" spans="1:7" s="28" customFormat="1" ht="13.2" outlineLevel="3" x14ac:dyDescent="0.25">
      <c r="A134" s="5" t="s">
        <v>186</v>
      </c>
      <c r="B134" s="6" t="s">
        <v>187</v>
      </c>
      <c r="C134" s="38">
        <f>C135</f>
        <v>13993.4</v>
      </c>
      <c r="D134" s="38">
        <f>D135</f>
        <v>0</v>
      </c>
      <c r="E134" s="38">
        <f t="shared" si="2"/>
        <v>0</v>
      </c>
      <c r="F134" s="38">
        <f>F135</f>
        <v>0</v>
      </c>
      <c r="G134" s="38"/>
    </row>
    <row r="135" spans="1:7" s="28" customFormat="1" ht="13.2" outlineLevel="3" x14ac:dyDescent="0.25">
      <c r="A135" s="8" t="s">
        <v>243</v>
      </c>
      <c r="B135" s="9" t="s">
        <v>244</v>
      </c>
      <c r="C135" s="39">
        <v>13993.4</v>
      </c>
      <c r="D135" s="39">
        <v>0</v>
      </c>
      <c r="E135" s="39">
        <f t="shared" ref="E135:E164" si="5">D135/C135*100</f>
        <v>0</v>
      </c>
      <c r="F135" s="39">
        <v>0</v>
      </c>
      <c r="G135" s="39"/>
    </row>
    <row r="136" spans="1:7" s="7" customFormat="1" ht="13.2" outlineLevel="3" x14ac:dyDescent="0.25">
      <c r="A136" s="5" t="s">
        <v>126</v>
      </c>
      <c r="B136" s="6" t="s">
        <v>127</v>
      </c>
      <c r="C136" s="38">
        <f>C138+C139+C142+C143+C140+C141</f>
        <v>939175.6</v>
      </c>
      <c r="D136" s="38">
        <f>D138+D139+D142+D143+D140+D141</f>
        <v>617787.69999999995</v>
      </c>
      <c r="E136" s="38">
        <f t="shared" si="5"/>
        <v>65.779786016587309</v>
      </c>
      <c r="F136" s="38">
        <f>F138+F139+F142+F143+F140+F141</f>
        <v>655175.6</v>
      </c>
      <c r="G136" s="38">
        <f t="shared" si="3"/>
        <v>94.293453541310143</v>
      </c>
    </row>
    <row r="137" spans="1:7" s="28" customFormat="1" ht="13.2" outlineLevel="3" x14ac:dyDescent="0.25">
      <c r="A137" s="34"/>
      <c r="B137" s="35" t="s">
        <v>91</v>
      </c>
      <c r="C137" s="44">
        <v>688079.9</v>
      </c>
      <c r="D137" s="44">
        <v>479513.5</v>
      </c>
      <c r="E137" s="44">
        <f t="shared" si="5"/>
        <v>69.688636450505243</v>
      </c>
      <c r="F137" s="44">
        <v>515234</v>
      </c>
      <c r="G137" s="44">
        <f t="shared" ref="G137:G164" si="6">D137/F137*100</f>
        <v>93.067130662960906</v>
      </c>
    </row>
    <row r="138" spans="1:7" ht="13.2" outlineLevel="3" x14ac:dyDescent="0.25">
      <c r="A138" s="8" t="s">
        <v>128</v>
      </c>
      <c r="B138" s="9" t="s">
        <v>129</v>
      </c>
      <c r="C138" s="39">
        <v>316718.5</v>
      </c>
      <c r="D138" s="39">
        <v>211295.1</v>
      </c>
      <c r="E138" s="39">
        <f t="shared" si="5"/>
        <v>66.713848417443259</v>
      </c>
      <c r="F138" s="39">
        <v>209375.9</v>
      </c>
      <c r="G138" s="39">
        <f t="shared" si="6"/>
        <v>100.91662889568475</v>
      </c>
    </row>
    <row r="139" spans="1:7" ht="13.2" outlineLevel="3" x14ac:dyDescent="0.25">
      <c r="A139" s="8" t="s">
        <v>130</v>
      </c>
      <c r="B139" s="9" t="s">
        <v>131</v>
      </c>
      <c r="C139" s="39">
        <v>532297.69999999995</v>
      </c>
      <c r="D139" s="39">
        <v>345651.20000000001</v>
      </c>
      <c r="E139" s="39">
        <f t="shared" si="5"/>
        <v>64.935692940247549</v>
      </c>
      <c r="F139" s="39">
        <v>366758.40000000002</v>
      </c>
      <c r="G139" s="39">
        <f t="shared" si="6"/>
        <v>94.244930722786449</v>
      </c>
    </row>
    <row r="140" spans="1:7" ht="13.2" outlineLevel="3" x14ac:dyDescent="0.25">
      <c r="A140" s="8" t="s">
        <v>179</v>
      </c>
      <c r="B140" s="9" t="s">
        <v>180</v>
      </c>
      <c r="C140" s="39">
        <v>59357.9</v>
      </c>
      <c r="D140" s="39">
        <v>41387.699999999997</v>
      </c>
      <c r="E140" s="39">
        <f t="shared" si="5"/>
        <v>69.725680996126883</v>
      </c>
      <c r="F140" s="39">
        <v>41756.1</v>
      </c>
      <c r="G140" s="39">
        <f t="shared" si="6"/>
        <v>99.117733696394055</v>
      </c>
    </row>
    <row r="141" spans="1:7" ht="13.2" outlineLevel="3" x14ac:dyDescent="0.25">
      <c r="A141" s="8" t="s">
        <v>201</v>
      </c>
      <c r="B141" s="9" t="s">
        <v>202</v>
      </c>
      <c r="C141" s="39">
        <v>638</v>
      </c>
      <c r="D141" s="39">
        <v>323.7</v>
      </c>
      <c r="E141" s="39">
        <f t="shared" si="5"/>
        <v>50.736677115987462</v>
      </c>
      <c r="F141" s="39">
        <v>109.3</v>
      </c>
      <c r="G141" s="39">
        <f t="shared" si="6"/>
        <v>296.15736505032021</v>
      </c>
    </row>
    <row r="142" spans="1:7" ht="13.2" outlineLevel="3" x14ac:dyDescent="0.25">
      <c r="A142" s="8" t="s">
        <v>132</v>
      </c>
      <c r="B142" s="9" t="s">
        <v>214</v>
      </c>
      <c r="C142" s="39">
        <v>30157.9</v>
      </c>
      <c r="D142" s="39">
        <v>19124.400000000001</v>
      </c>
      <c r="E142" s="39">
        <f t="shared" si="5"/>
        <v>63.414229770640532</v>
      </c>
      <c r="F142" s="39">
        <v>20292.2</v>
      </c>
      <c r="G142" s="39">
        <f t="shared" si="6"/>
        <v>94.24507939011049</v>
      </c>
    </row>
    <row r="143" spans="1:7" ht="13.2" outlineLevel="3" x14ac:dyDescent="0.25">
      <c r="A143" s="8" t="s">
        <v>133</v>
      </c>
      <c r="B143" s="9" t="s">
        <v>134</v>
      </c>
      <c r="C143" s="39">
        <v>5.6</v>
      </c>
      <c r="D143" s="39">
        <v>5.6</v>
      </c>
      <c r="E143" s="39">
        <f t="shared" si="5"/>
        <v>100</v>
      </c>
      <c r="F143" s="39">
        <v>16883.7</v>
      </c>
      <c r="G143" s="39">
        <f t="shared" si="6"/>
        <v>3.3168085194595971E-2</v>
      </c>
    </row>
    <row r="144" spans="1:7" s="7" customFormat="1" ht="13.2" outlineLevel="3" x14ac:dyDescent="0.25">
      <c r="A144" s="5" t="s">
        <v>135</v>
      </c>
      <c r="B144" s="6" t="s">
        <v>215</v>
      </c>
      <c r="C144" s="38">
        <f>C146</f>
        <v>126618.8</v>
      </c>
      <c r="D144" s="38">
        <f>D146</f>
        <v>67823.8</v>
      </c>
      <c r="E144" s="38">
        <f t="shared" si="5"/>
        <v>53.565347325989507</v>
      </c>
      <c r="F144" s="38">
        <f>F146</f>
        <v>75413.100000000006</v>
      </c>
      <c r="G144" s="38">
        <f t="shared" si="6"/>
        <v>89.936363841295474</v>
      </c>
    </row>
    <row r="145" spans="1:7" s="28" customFormat="1" ht="13.2" outlineLevel="3" x14ac:dyDescent="0.25">
      <c r="A145" s="34"/>
      <c r="B145" s="35" t="s">
        <v>91</v>
      </c>
      <c r="C145" s="44">
        <v>64436.3</v>
      </c>
      <c r="D145" s="44">
        <v>43668.9</v>
      </c>
      <c r="E145" s="44">
        <f t="shared" si="5"/>
        <v>67.770651015033451</v>
      </c>
      <c r="F145" s="44">
        <v>47654.400000000001</v>
      </c>
      <c r="G145" s="44">
        <f t="shared" si="6"/>
        <v>91.63665894439967</v>
      </c>
    </row>
    <row r="146" spans="1:7" ht="13.2" outlineLevel="3" x14ac:dyDescent="0.25">
      <c r="A146" s="8" t="s">
        <v>136</v>
      </c>
      <c r="B146" s="9" t="s">
        <v>137</v>
      </c>
      <c r="C146" s="39">
        <v>126618.8</v>
      </c>
      <c r="D146" s="39">
        <v>67823.8</v>
      </c>
      <c r="E146" s="39">
        <f t="shared" si="5"/>
        <v>53.565347325989507</v>
      </c>
      <c r="F146" s="39">
        <v>75413.100000000006</v>
      </c>
      <c r="G146" s="39">
        <f t="shared" si="6"/>
        <v>89.936363841295474</v>
      </c>
    </row>
    <row r="147" spans="1:7" s="7" customFormat="1" ht="13.2" outlineLevel="3" x14ac:dyDescent="0.25">
      <c r="A147" s="5">
        <v>1000</v>
      </c>
      <c r="B147" s="6" t="s">
        <v>138</v>
      </c>
      <c r="C147" s="38">
        <f>C149+C150+C151+C152</f>
        <v>112415.3</v>
      </c>
      <c r="D147" s="38">
        <f>D149+D150+D151+D152</f>
        <v>85359.9</v>
      </c>
      <c r="E147" s="38">
        <f t="shared" si="5"/>
        <v>75.932635504241858</v>
      </c>
      <c r="F147" s="38">
        <f>F149+F150+F151+F152</f>
        <v>73469.8</v>
      </c>
      <c r="G147" s="38">
        <f t="shared" si="6"/>
        <v>116.18365641392789</v>
      </c>
    </row>
    <row r="148" spans="1:7" s="28" customFormat="1" ht="13.2" outlineLevel="3" x14ac:dyDescent="0.25">
      <c r="A148" s="34"/>
      <c r="B148" s="35" t="s">
        <v>91</v>
      </c>
      <c r="C148" s="44">
        <v>6119.6</v>
      </c>
      <c r="D148" s="44">
        <v>4013.9</v>
      </c>
      <c r="E148" s="44">
        <f t="shared" si="5"/>
        <v>65.590888293352506</v>
      </c>
      <c r="F148" s="44">
        <v>3662.7</v>
      </c>
      <c r="G148" s="44">
        <f t="shared" si="6"/>
        <v>109.5885548912005</v>
      </c>
    </row>
    <row r="149" spans="1:7" ht="13.2" outlineLevel="3" x14ac:dyDescent="0.25">
      <c r="A149" s="8" t="s">
        <v>139</v>
      </c>
      <c r="B149" s="9" t="s">
        <v>140</v>
      </c>
      <c r="C149" s="39">
        <v>7000</v>
      </c>
      <c r="D149" s="39">
        <v>5259.2</v>
      </c>
      <c r="E149" s="39">
        <f t="shared" si="5"/>
        <v>75.131428571428572</v>
      </c>
      <c r="F149" s="39">
        <v>5657.4</v>
      </c>
      <c r="G149" s="39">
        <f t="shared" si="6"/>
        <v>92.961431046063566</v>
      </c>
    </row>
    <row r="150" spans="1:7" ht="13.2" outlineLevel="3" x14ac:dyDescent="0.25">
      <c r="A150" s="8" t="s">
        <v>198</v>
      </c>
      <c r="B150" s="9" t="s">
        <v>141</v>
      </c>
      <c r="C150" s="39">
        <v>44143.199999999997</v>
      </c>
      <c r="D150" s="39">
        <v>40084.800000000003</v>
      </c>
      <c r="E150" s="39">
        <f t="shared" si="5"/>
        <v>90.806284999728177</v>
      </c>
      <c r="F150" s="39">
        <v>38895</v>
      </c>
      <c r="G150" s="39">
        <f t="shared" si="6"/>
        <v>103.0590050134979</v>
      </c>
    </row>
    <row r="151" spans="1:7" ht="13.2" outlineLevel="3" x14ac:dyDescent="0.25">
      <c r="A151" s="8">
        <v>1004</v>
      </c>
      <c r="B151" s="9" t="s">
        <v>142</v>
      </c>
      <c r="C151" s="39">
        <v>54531.8</v>
      </c>
      <c r="D151" s="39">
        <v>35747.199999999997</v>
      </c>
      <c r="E151" s="39">
        <f t="shared" si="5"/>
        <v>65.552943420169512</v>
      </c>
      <c r="F151" s="39">
        <v>24287.4</v>
      </c>
      <c r="G151" s="39">
        <f t="shared" si="6"/>
        <v>147.18413663051621</v>
      </c>
    </row>
    <row r="152" spans="1:7" ht="13.2" outlineLevel="3" x14ac:dyDescent="0.25">
      <c r="A152" s="8" t="s">
        <v>188</v>
      </c>
      <c r="B152" s="9" t="s">
        <v>189</v>
      </c>
      <c r="C152" s="39">
        <v>6740.3</v>
      </c>
      <c r="D152" s="39">
        <v>4268.7</v>
      </c>
      <c r="E152" s="39">
        <f t="shared" si="5"/>
        <v>63.331009005533879</v>
      </c>
      <c r="F152" s="39">
        <v>4630</v>
      </c>
      <c r="G152" s="39">
        <f t="shared" si="6"/>
        <v>92.196544276457885</v>
      </c>
    </row>
    <row r="153" spans="1:7" s="7" customFormat="1" ht="13.2" outlineLevel="3" x14ac:dyDescent="0.25">
      <c r="A153" s="5">
        <v>1100</v>
      </c>
      <c r="B153" s="6" t="s">
        <v>143</v>
      </c>
      <c r="C153" s="38">
        <f>C156+C155</f>
        <v>44931.6</v>
      </c>
      <c r="D153" s="38">
        <f>D156+D155</f>
        <v>28092.400000000001</v>
      </c>
      <c r="E153" s="38">
        <f t="shared" si="5"/>
        <v>62.522589892191696</v>
      </c>
      <c r="F153" s="38">
        <f>F156+F155</f>
        <v>28740.800000000003</v>
      </c>
      <c r="G153" s="38">
        <f t="shared" si="6"/>
        <v>97.743973723765507</v>
      </c>
    </row>
    <row r="154" spans="1:7" s="28" customFormat="1" ht="13.2" outlineLevel="3" x14ac:dyDescent="0.25">
      <c r="A154" s="34"/>
      <c r="B154" s="35" t="s">
        <v>91</v>
      </c>
      <c r="C154" s="44">
        <v>34441.5</v>
      </c>
      <c r="D154" s="44">
        <v>23366</v>
      </c>
      <c r="E154" s="44">
        <f t="shared" si="5"/>
        <v>67.8425736393595</v>
      </c>
      <c r="F154" s="44">
        <v>23930.6</v>
      </c>
      <c r="G154" s="44">
        <f t="shared" si="6"/>
        <v>97.640677626135584</v>
      </c>
    </row>
    <row r="155" spans="1:7" s="28" customFormat="1" ht="13.2" outlineLevel="3" x14ac:dyDescent="0.25">
      <c r="A155" s="8" t="s">
        <v>190</v>
      </c>
      <c r="B155" s="9" t="s">
        <v>191</v>
      </c>
      <c r="C155" s="39">
        <v>26849.599999999999</v>
      </c>
      <c r="D155" s="39">
        <v>15689.4</v>
      </c>
      <c r="E155" s="39">
        <f t="shared" si="5"/>
        <v>58.434390084023605</v>
      </c>
      <c r="F155" s="39">
        <v>16179.6</v>
      </c>
      <c r="G155" s="39">
        <f t="shared" si="6"/>
        <v>96.97025884447082</v>
      </c>
    </row>
    <row r="156" spans="1:7" ht="13.2" outlineLevel="3" x14ac:dyDescent="0.25">
      <c r="A156" s="8" t="s">
        <v>144</v>
      </c>
      <c r="B156" s="9" t="s">
        <v>145</v>
      </c>
      <c r="C156" s="39">
        <v>18082</v>
      </c>
      <c r="D156" s="39">
        <v>12403</v>
      </c>
      <c r="E156" s="39">
        <f t="shared" si="5"/>
        <v>68.593075987169556</v>
      </c>
      <c r="F156" s="39">
        <v>12561.2</v>
      </c>
      <c r="G156" s="39">
        <f t="shared" si="6"/>
        <v>98.740566187943827</v>
      </c>
    </row>
    <row r="157" spans="1:7" s="7" customFormat="1" ht="13.2" outlineLevel="3" x14ac:dyDescent="0.25">
      <c r="A157" s="5">
        <v>1200</v>
      </c>
      <c r="B157" s="6" t="s">
        <v>146</v>
      </c>
      <c r="C157" s="38">
        <f>C159</f>
        <v>3506.6</v>
      </c>
      <c r="D157" s="38">
        <f>D159</f>
        <v>2316.8000000000002</v>
      </c>
      <c r="E157" s="38">
        <f t="shared" si="5"/>
        <v>66.06969714253124</v>
      </c>
      <c r="F157" s="38">
        <f t="shared" ref="F157" si="7">F159</f>
        <v>2257.5</v>
      </c>
      <c r="G157" s="38">
        <f t="shared" si="6"/>
        <v>102.62679955703213</v>
      </c>
    </row>
    <row r="158" spans="1:7" s="28" customFormat="1" ht="13.2" outlineLevel="3" x14ac:dyDescent="0.25">
      <c r="A158" s="34"/>
      <c r="B158" s="35" t="s">
        <v>91</v>
      </c>
      <c r="C158" s="44">
        <v>1580.3</v>
      </c>
      <c r="D158" s="44">
        <v>1042.7</v>
      </c>
      <c r="E158" s="44">
        <f t="shared" si="5"/>
        <v>65.981142820983365</v>
      </c>
      <c r="F158" s="44">
        <v>1087.3</v>
      </c>
      <c r="G158" s="44">
        <f t="shared" si="6"/>
        <v>95.898096201600296</v>
      </c>
    </row>
    <row r="159" spans="1:7" ht="13.2" outlineLevel="3" x14ac:dyDescent="0.25">
      <c r="A159" s="8" t="s">
        <v>147</v>
      </c>
      <c r="B159" s="9" t="s">
        <v>148</v>
      </c>
      <c r="C159" s="39">
        <v>3506.6</v>
      </c>
      <c r="D159" s="39">
        <v>2316.8000000000002</v>
      </c>
      <c r="E159" s="39">
        <f t="shared" si="5"/>
        <v>66.06969714253124</v>
      </c>
      <c r="F159" s="39">
        <v>2257.5</v>
      </c>
      <c r="G159" s="39">
        <f t="shared" si="6"/>
        <v>102.62679955703213</v>
      </c>
    </row>
    <row r="160" spans="1:7" ht="13.2" outlineLevel="3" x14ac:dyDescent="0.25">
      <c r="A160" s="5" t="s">
        <v>149</v>
      </c>
      <c r="B160" s="6" t="s">
        <v>150</v>
      </c>
      <c r="C160" s="38">
        <f>C161</f>
        <v>5648.5</v>
      </c>
      <c r="D160" s="38">
        <f>D161</f>
        <v>3407.1</v>
      </c>
      <c r="E160" s="38">
        <f t="shared" si="5"/>
        <v>60.318668673099054</v>
      </c>
      <c r="F160" s="38">
        <f>F161</f>
        <v>2443.1</v>
      </c>
      <c r="G160" s="38">
        <f t="shared" si="6"/>
        <v>139.45806557242847</v>
      </c>
    </row>
    <row r="161" spans="1:7" ht="13.2" outlineLevel="3" x14ac:dyDescent="0.25">
      <c r="A161" s="8" t="s">
        <v>151</v>
      </c>
      <c r="B161" s="9" t="s">
        <v>152</v>
      </c>
      <c r="C161" s="39">
        <v>5648.5</v>
      </c>
      <c r="D161" s="39">
        <v>3407.1</v>
      </c>
      <c r="E161" s="39">
        <f t="shared" si="5"/>
        <v>60.318668673099054</v>
      </c>
      <c r="F161" s="39">
        <v>2443.1</v>
      </c>
      <c r="G161" s="39">
        <f t="shared" si="6"/>
        <v>139.45806557242847</v>
      </c>
    </row>
    <row r="162" spans="1:7" s="7" customFormat="1" ht="13.2" outlineLevel="3" x14ac:dyDescent="0.25">
      <c r="A162" s="5"/>
      <c r="B162" s="6" t="s">
        <v>153</v>
      </c>
      <c r="C162" s="38">
        <f>C101+C116+C122+C127+C134+C136+C144+C147+C153+C157+C160</f>
        <v>1734045.1000000003</v>
      </c>
      <c r="D162" s="38">
        <f>D101+D116+D122+D127+D134+D136+D144+D147+D153+D157+D160</f>
        <v>1102110.5</v>
      </c>
      <c r="E162" s="38">
        <f t="shared" si="5"/>
        <v>63.557199290837353</v>
      </c>
      <c r="F162" s="38">
        <f>F101+F116+F122+F127+F134+F136+F144+F147+F153+F157+F160</f>
        <v>1057713.2</v>
      </c>
      <c r="G162" s="38">
        <f t="shared" si="6"/>
        <v>104.1974799974133</v>
      </c>
    </row>
    <row r="163" spans="1:7" s="28" customFormat="1" ht="13.2" outlineLevel="3" x14ac:dyDescent="0.25">
      <c r="A163" s="37"/>
      <c r="B163" s="35" t="s">
        <v>91</v>
      </c>
      <c r="C163" s="44">
        <f>C103+C105+C107+C111+C115+C117+C125+C128+C137+C145+C148+C154+C158+C109</f>
        <v>1019850.6000000001</v>
      </c>
      <c r="D163" s="44">
        <f>D103+D105+D107+D111+D115+D117+D125+D128+D137+D145+D148+D154+D158+D109</f>
        <v>709261.5</v>
      </c>
      <c r="E163" s="44">
        <f t="shared" si="5"/>
        <v>69.54562756544928</v>
      </c>
      <c r="F163" s="44">
        <f>F103+F105+F107+F111+F115+F117+F125+F128+F137+F145+F148+F154+F158+F109</f>
        <v>721792.4</v>
      </c>
      <c r="G163" s="44">
        <f t="shared" si="6"/>
        <v>98.26391909917588</v>
      </c>
    </row>
    <row r="164" spans="1:7" s="7" customFormat="1" ht="13.2" outlineLevel="3" x14ac:dyDescent="0.25">
      <c r="A164" s="29"/>
      <c r="B164" s="6" t="s">
        <v>154</v>
      </c>
      <c r="C164" s="38">
        <v>61924.7</v>
      </c>
      <c r="D164" s="38">
        <f>D99-D162</f>
        <v>27404.699999999953</v>
      </c>
      <c r="E164" s="38">
        <f t="shared" si="5"/>
        <v>44.254877294520526</v>
      </c>
      <c r="F164" s="38">
        <f>F99-F162</f>
        <v>16825.40000000014</v>
      </c>
      <c r="G164" s="38">
        <f t="shared" si="6"/>
        <v>162.87695983453426</v>
      </c>
    </row>
    <row r="165" spans="1:7" ht="13.2" x14ac:dyDescent="0.25">
      <c r="C165" s="45"/>
      <c r="D165" s="45"/>
      <c r="F165" s="45"/>
    </row>
    <row r="166" spans="1:7" ht="13.2" x14ac:dyDescent="0.25">
      <c r="B166" s="4" t="s">
        <v>207</v>
      </c>
      <c r="F166" s="49" t="s">
        <v>208</v>
      </c>
      <c r="G166" s="50"/>
    </row>
  </sheetData>
  <customSheetViews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1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5"/>
      <headerFooter alignWithMargins="0"/>
    </customSheetView>
  </customSheetViews>
  <mergeCells count="3">
    <mergeCell ref="A2:G2"/>
    <mergeCell ref="B3:G3"/>
    <mergeCell ref="F166:G166"/>
  </mergeCells>
  <printOptions horizontalCentered="1"/>
  <pageMargins left="0.78740157480314965" right="0" top="0" bottom="0" header="0" footer="0"/>
  <pageSetup paperSize="9" scale="76" fitToHeight="5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01.10.19</vt:lpstr>
      <vt:lpstr>'на 01.10.19'!Заголовки_для_печати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2019-10-30T13:23:45Z</cp:lastPrinted>
  <dcterms:created xsi:type="dcterms:W3CDTF">2002-03-11T10:22:12Z</dcterms:created>
  <dcterms:modified xsi:type="dcterms:W3CDTF">2019-10-30T13:27:41Z</dcterms:modified>
</cp:coreProperties>
</file>